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ro" sheetId="1" r:id="rId4"/>
    <sheet state="visible" name="Orçamento" sheetId="2" r:id="rId5"/>
    <sheet state="visible" name="Realizado" sheetId="3" r:id="rId6"/>
    <sheet state="visible" name="Orçado vs. Real" sheetId="4" r:id="rId7"/>
  </sheets>
  <definedNames>
    <definedName hidden="1" localSheetId="2" name="_xlnm._FilterDatabase">Realizado!$B$11:$K$11</definedName>
  </definedNames>
  <calcPr/>
  <extLst>
    <ext uri="GoogleSheetsCustomDataVersion1">
      <go:sheetsCustomData xmlns:go="http://customooxmlschemas.google.com/" r:id="rId8" roundtripDataSignature="AMtx7miuzBomLXxhtOIEQ3uq3BcT0RBmM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17">
      <text>
        <t xml:space="preserve">======
ID#AAAALbq1-YM
Aldo Caterina    (2021-02-05 21:09:20)
Considera-se, 
- Combustível = (25 km/ Rend. do Carro (km/l)) x Preço Combustível (R$ 4)
- Quilometragem = 0,9 (R$/km)</t>
      </text>
    </comment>
    <comment authorId="0" ref="H16">
      <text>
        <t xml:space="preserve">======
ID#AAAALbq1-YI
Aldo Caterina    (2021-02-05 21:09:20)
25km/dia x taxa de 3,10 R$/km</t>
      </text>
    </comment>
    <comment authorId="0" ref="C17">
      <text>
        <t xml:space="preserve">======
ID#AAAALbq1-YE
Aldo Caterina    (2021-02-05 21:09:20)
Selecione método de reembolso de deslocamento: combustível (R$) ou quilometragem (R$/ km)</t>
      </text>
    </comment>
    <comment authorId="0" ref="F17">
      <text>
        <t xml:space="preserve">======
ID#AAAALbq1-YA
Aldo Caterina    (2021-02-05 21:09:20)
Considera-se, 
- Combustível = nº diárias
- Quilometragem = 25 km/dia * nº diária</t>
      </text>
    </comment>
    <comment authorId="0" ref="H20">
      <text>
        <t xml:space="preserve">======
ID#AAAALbq1-X8
Aldo Caterina    (2021-02-05 21:09:20)
Média custo da díaria de locação</t>
      </text>
    </comment>
    <comment authorId="0" ref="F22">
      <text>
        <t xml:space="preserve">======
ID#AAAALbq1-X4
Aldo Caterina    (2021-02-05 21:09:20)
1 lavanderia por semana de viagem</t>
      </text>
    </comment>
  </commentList>
  <extLst>
    <ext uri="GoogleSheetsCustomDataVersion1">
      <go:sheetsCustomData xmlns:go="http://customooxmlschemas.google.com/" r:id="rId1" roundtripDataSignature="AMtx7mhG+yJAtaJE6XEh4ILHz2YZJULEOQ=="/>
    </ext>
  </extLst>
</comments>
</file>

<file path=xl/sharedStrings.xml><?xml version="1.0" encoding="utf-8"?>
<sst xmlns="http://schemas.openxmlformats.org/spreadsheetml/2006/main" count="153" uniqueCount="77">
  <si>
    <t>Planilha de Viagem Corporativa</t>
  </si>
  <si>
    <t>CLIQUE AQUI</t>
  </si>
  <si>
    <r>
      <rPr>
        <rFont val="Nunito Sans"/>
        <color rgb="FFFFFFFF"/>
        <sz val="11.0"/>
      </rPr>
      <t xml:space="preserve">Faça o </t>
    </r>
    <r>
      <rPr>
        <rFont val="Nunito Sans"/>
        <b/>
        <color rgb="FFFFFFFF"/>
        <sz val="11.0"/>
      </rPr>
      <t xml:space="preserve">ORÇAMENTO </t>
    </r>
    <r>
      <rPr>
        <rFont val="Nunito Sans"/>
        <color rgb="FFFFFFFF"/>
        <sz val="11.0"/>
      </rPr>
      <t>da viagem a trabalho</t>
    </r>
  </si>
  <si>
    <r>
      <rPr>
        <rFont val="Nunito Sans"/>
        <color rgb="FFFFFFFF"/>
        <sz val="11.0"/>
      </rPr>
      <t xml:space="preserve">Lance as </t>
    </r>
    <r>
      <rPr>
        <rFont val="Nunito Sans"/>
        <b/>
        <color rgb="FFFFFFFF"/>
        <sz val="11.0"/>
      </rPr>
      <t>DESPESAS REALIZADAS</t>
    </r>
    <r>
      <rPr>
        <rFont val="Nunito Sans"/>
        <color rgb="FFFFFFFF"/>
        <sz val="11.0"/>
      </rPr>
      <t xml:space="preserve"> durante a viagem</t>
    </r>
  </si>
  <si>
    <r>
      <rPr>
        <rFont val="Nunito Sans"/>
        <color rgb="FFFFFFFF"/>
        <sz val="11.0"/>
      </rPr>
      <t xml:space="preserve">Compare as </t>
    </r>
    <r>
      <rPr>
        <rFont val="Nunito Sans"/>
        <b/>
        <color rgb="FFFFFFFF"/>
        <sz val="11.0"/>
      </rPr>
      <t>DESPESAS ORÇADAS E REALIZADAS</t>
    </r>
  </si>
  <si>
    <t>FAÇA UM TESTE GRÁTIS</t>
  </si>
  <si>
    <t>Orçamento da Viagem Corporativa</t>
  </si>
  <si>
    <r>
      <rPr>
        <rFont val="Nunito Sans"/>
        <b/>
        <color rgb="FF666766"/>
        <sz val="11.0"/>
      </rPr>
      <t xml:space="preserve">          Preencher células em </t>
    </r>
    <r>
      <rPr>
        <rFont val="Nunito Sans"/>
        <b/>
        <color rgb="FFFE2B8F"/>
        <sz val="11.0"/>
      </rPr>
      <t>rosa claro</t>
    </r>
  </si>
  <si>
    <t>Data da Viagem</t>
  </si>
  <si>
    <t>Destino</t>
  </si>
  <si>
    <t>Orçamento da Viagem</t>
  </si>
  <si>
    <t>Ida</t>
  </si>
  <si>
    <t>Origem</t>
  </si>
  <si>
    <t xml:space="preserve">     Transporte</t>
  </si>
  <si>
    <t>Volta</t>
  </si>
  <si>
    <t xml:space="preserve">     Hospedagem</t>
  </si>
  <si>
    <t>Nº dias</t>
  </si>
  <si>
    <t xml:space="preserve">     Alimentação</t>
  </si>
  <si>
    <t>Outros</t>
  </si>
  <si>
    <r>
      <rPr>
        <rFont val="Nunito Sans"/>
        <b/>
        <color rgb="FFFE2B8F"/>
        <sz val="12.0"/>
      </rPr>
      <t>Orçamento Despesas da Viagem</t>
    </r>
    <r>
      <rPr>
        <rFont val="Nunito Sans"/>
        <b val="0"/>
        <color rgb="FFFE2B8F"/>
        <sz val="12.0"/>
      </rPr>
      <t xml:space="preserve"> </t>
    </r>
    <r>
      <rPr>
        <rFont val="Nunito Sans"/>
        <b val="0"/>
        <color rgb="FF434343"/>
        <sz val="9.0"/>
      </rPr>
      <t>(adicione as despesas referente à viagem)</t>
    </r>
  </si>
  <si>
    <t>Categorias</t>
  </si>
  <si>
    <t>Descrição</t>
  </si>
  <si>
    <r>
      <rPr>
        <rFont val="Nunito Sans"/>
        <b/>
        <color rgb="FF333333"/>
        <sz val="11.0"/>
      </rPr>
      <t>Qtde</t>
    </r>
    <r>
      <rPr>
        <rFont val="Nunito Sans"/>
        <b val="0"/>
        <color rgb="FF333333"/>
        <sz val="9.0"/>
      </rPr>
      <t xml:space="preserve"> - unid</t>
    </r>
  </si>
  <si>
    <r>
      <rPr>
        <rFont val="Nunito Sans"/>
        <b/>
        <color rgb="FF333333"/>
        <sz val="11.0"/>
      </rPr>
      <t>Custo Unit</t>
    </r>
    <r>
      <rPr>
        <rFont val="Nunito Sans"/>
        <b/>
        <color rgb="FF333333"/>
        <sz val="9.0"/>
      </rPr>
      <t xml:space="preserve"> </t>
    </r>
    <r>
      <rPr>
        <rFont val="Nunito Sans"/>
        <b val="0"/>
        <color rgb="FF333333"/>
        <sz val="9.0"/>
      </rPr>
      <t>- R$/ unid</t>
    </r>
  </si>
  <si>
    <r>
      <rPr>
        <rFont val="Nunito Sans"/>
        <b/>
        <color rgb="FF333333"/>
        <sz val="11.0"/>
      </rPr>
      <t>Custo Total</t>
    </r>
    <r>
      <rPr>
        <rFont val="Nunito Sans"/>
        <b val="0"/>
        <color rgb="FF333333"/>
        <sz val="9.0"/>
      </rPr>
      <t xml:space="preserve"> - R$</t>
    </r>
  </si>
  <si>
    <t>Representatividade das Categorias</t>
  </si>
  <si>
    <t>Planej.</t>
  </si>
  <si>
    <t>Estimado</t>
  </si>
  <si>
    <t>(% total do preçamento)</t>
  </si>
  <si>
    <t>Transporte</t>
  </si>
  <si>
    <t>Passagem Aérea</t>
  </si>
  <si>
    <t>Taxi/ Uber</t>
  </si>
  <si>
    <t>Combustível (diária)</t>
  </si>
  <si>
    <t>Estacionamento</t>
  </si>
  <si>
    <t>Pedágio</t>
  </si>
  <si>
    <t>Aluguel de Carro (diária)</t>
  </si>
  <si>
    <t>Hospedagem</t>
  </si>
  <si>
    <t>Hotel/ Airbnb (diária)</t>
  </si>
  <si>
    <t>Lavanderia</t>
  </si>
  <si>
    <t>Frigobar</t>
  </si>
  <si>
    <t>Alimentação</t>
  </si>
  <si>
    <t>Café da manhã e Lanches</t>
  </si>
  <si>
    <t>Almoço</t>
  </si>
  <si>
    <t>Jantar</t>
  </si>
  <si>
    <t xml:space="preserve"> Feiras e eventos</t>
  </si>
  <si>
    <t xml:space="preserve"> Seguro Viagem (saúde, vida)</t>
  </si>
  <si>
    <t xml:space="preserve"> Outros</t>
  </si>
  <si>
    <t>Relatório da Viagem Corporativa</t>
  </si>
  <si>
    <r>
      <rPr>
        <rFont val="Nunito Sans"/>
        <b/>
        <color rgb="FF666766"/>
        <sz val="11.0"/>
      </rPr>
      <t xml:space="preserve">        Preencher células em </t>
    </r>
    <r>
      <rPr>
        <rFont val="Nunito Sans"/>
        <b/>
        <color rgb="FFFE2B8F"/>
        <sz val="11.0"/>
      </rPr>
      <t>rosa claro</t>
    </r>
  </si>
  <si>
    <t>Despesas da Viagem</t>
  </si>
  <si>
    <t xml:space="preserve">      Transporte</t>
  </si>
  <si>
    <t>Data Preenchimento</t>
  </si>
  <si>
    <t xml:space="preserve">      Hospedagem</t>
  </si>
  <si>
    <t xml:space="preserve">      Alimentação</t>
  </si>
  <si>
    <r>
      <rPr>
        <rFont val="Nunito Sans"/>
        <b/>
        <color rgb="FFFE2B8F"/>
        <sz val="12.0"/>
      </rPr>
      <t>Despesas Realizadas da Viagem</t>
    </r>
    <r>
      <rPr>
        <rFont val="Nunito Sans"/>
        <b val="0"/>
        <color rgb="FFFE2B8F"/>
        <sz val="12.0"/>
      </rPr>
      <t xml:space="preserve"> </t>
    </r>
    <r>
      <rPr>
        <rFont val="Nunito Sans"/>
        <b val="0"/>
        <color rgb="FF434343"/>
        <sz val="9.0"/>
      </rPr>
      <t>(adicione as despesas referente à viagem)</t>
    </r>
  </si>
  <si>
    <t>Data</t>
  </si>
  <si>
    <t>Centro de Custo</t>
  </si>
  <si>
    <t>Qtd</t>
  </si>
  <si>
    <t>Valor</t>
  </si>
  <si>
    <t>Moeda</t>
  </si>
  <si>
    <t>Câmbio para R$</t>
  </si>
  <si>
    <t>Valor (R$)</t>
  </si>
  <si>
    <t>Comentários</t>
  </si>
  <si>
    <t>Orçado vs. Realizado</t>
  </si>
  <si>
    <t>Resumo - Despesas da Viagem</t>
  </si>
  <si>
    <t>Detalhamento - Despesas da Viagem</t>
  </si>
  <si>
    <t>Orçado</t>
  </si>
  <si>
    <t>vs.</t>
  </si>
  <si>
    <t>Realizado</t>
  </si>
  <si>
    <t>∆</t>
  </si>
  <si>
    <t>R$</t>
  </si>
  <si>
    <t>%</t>
  </si>
  <si>
    <t xml:space="preserve">       Transporte</t>
  </si>
  <si>
    <t xml:space="preserve">       Hospedagem</t>
  </si>
  <si>
    <t xml:space="preserve">       Alimentação</t>
  </si>
  <si>
    <t>Aluguel de Carro</t>
  </si>
  <si>
    <t>Hotel/ Airbnb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</si>
</sst>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_-&quot;R$&quot;* #,##0_-;\-&quot;R$&quot;* #,##0_-;_-&quot;R$&quot;* &quot;-&quot;??_-;_-@"/>
    <numFmt numFmtId="165" formatCode="dd-mm"/>
    <numFmt numFmtId="166" formatCode="_-&quot;R$&quot;* #,##0.0_-;\-&quot;R$&quot;* #,##0.0_-;_-&quot;R$&quot;* &quot;-&quot;??_-;_-@"/>
    <numFmt numFmtId="167" formatCode="_-* #,##0.00_-;\-* #,##0.00_-;_-* &quot;-&quot;??_-;_-@"/>
    <numFmt numFmtId="168" formatCode="_-&quot;R$&quot;* #,##0.00_-;\-&quot;R$&quot;* #,##0.00_-;_-&quot;R$&quot;* &quot;-&quot;??_-;_-@"/>
    <numFmt numFmtId="169" formatCode="d.m"/>
    <numFmt numFmtId="170" formatCode="_-&quot;R$&quot;* #,##0_-;[Red]\-&quot;R$&quot;* #,##0_-;_-&quot;R$&quot;* &quot;-&quot;_-;_-@"/>
  </numFmts>
  <fonts count="47">
    <font>
      <sz val="11.0"/>
      <color theme="1"/>
      <name val="Arial"/>
      <scheme val="minor"/>
    </font>
    <font>
      <sz val="14.0"/>
      <color rgb="FFFFFFFF"/>
      <name val="Comfortaa"/>
    </font>
    <font>
      <sz val="14.0"/>
      <color rgb="FFFE2B8F"/>
      <name val="Nunito Sans"/>
    </font>
    <font/>
    <font>
      <b/>
      <sz val="24.0"/>
      <color rgb="FFFE2B8F"/>
      <name val="Nunito Sans"/>
    </font>
    <font>
      <color rgb="FF333333"/>
      <name val="Nunito Sans"/>
    </font>
    <font>
      <sz val="11.0"/>
      <color rgb="FF333333"/>
      <name val="Nunito Sans"/>
    </font>
    <font>
      <b/>
      <u/>
      <sz val="11.0"/>
      <color rgb="FFFE2B8F"/>
      <name val="Nunito Sans"/>
    </font>
    <font>
      <b/>
      <u/>
      <color rgb="FFFE2B8F"/>
      <name val="Nunito Sans"/>
    </font>
    <font>
      <sz val="11.0"/>
      <color rgb="FFFFFFFF"/>
      <name val="Nunito Sans"/>
    </font>
    <font>
      <sz val="11.0"/>
      <color rgb="FFFE2B8F"/>
      <name val="Nunito Sans"/>
    </font>
    <font>
      <color rgb="FFFE2B8F"/>
      <name val="Nunito Sans"/>
    </font>
    <font>
      <b/>
      <u/>
      <sz val="11.0"/>
      <color theme="0"/>
      <name val="Nunito Sans"/>
    </font>
    <font>
      <b/>
      <sz val="24.0"/>
      <color rgb="FFFFFFFF"/>
      <name val="Nunito Sans"/>
    </font>
    <font>
      <color theme="1"/>
      <name val="Arial"/>
    </font>
    <font>
      <sz val="8.0"/>
      <color rgb="FFA3A3A3"/>
      <name val="Calibri"/>
    </font>
    <font>
      <color theme="1"/>
      <name val="Nunito Sans"/>
    </font>
    <font>
      <sz val="8.0"/>
      <color rgb="FFA3A3A3"/>
      <name val="Nunito Sans"/>
    </font>
    <font>
      <b/>
      <sz val="11.0"/>
      <color theme="1"/>
      <name val="Nunito Sans"/>
    </font>
    <font>
      <sz val="11.0"/>
      <color theme="1"/>
      <name val="Nunito Sans"/>
    </font>
    <font>
      <b/>
      <sz val="12.0"/>
      <color rgb="FFFE2B8F"/>
      <name val="Nunito Sans"/>
    </font>
    <font>
      <b/>
      <sz val="11.0"/>
      <color rgb="FF70AD47"/>
      <name val="Nunito Sans"/>
    </font>
    <font>
      <color rgb="FF70AD47"/>
      <name val="Nunito Sans"/>
    </font>
    <font>
      <b/>
      <sz val="14.0"/>
      <color theme="0"/>
      <name val="Nunito Sans"/>
    </font>
    <font>
      <sz val="11.0"/>
      <color rgb="FF666766"/>
      <name val="Nunito Sans"/>
    </font>
    <font>
      <b/>
      <sz val="11.0"/>
      <color rgb="FF333333"/>
      <name val="Nunito Sans"/>
    </font>
    <font>
      <b/>
      <sz val="8.0"/>
      <color rgb="FFA3A3A3"/>
      <name val="Nunito Sans"/>
    </font>
    <font>
      <b/>
      <sz val="12.0"/>
      <color rgb="FF70AD47"/>
      <name val="Nunito Sans"/>
    </font>
    <font>
      <b/>
      <sz val="8.0"/>
      <color rgb="FF333333"/>
      <name val="Nunito Sans"/>
    </font>
    <font>
      <b/>
      <sz val="11.0"/>
      <color theme="0"/>
      <name val="Nunito Sans"/>
    </font>
    <font>
      <sz val="11.0"/>
      <color theme="0"/>
      <name val="Nunito Sans"/>
    </font>
    <font>
      <sz val="11.0"/>
      <color theme="0"/>
      <name val="Calibri"/>
    </font>
    <font>
      <sz val="8.0"/>
      <color theme="0"/>
      <name val="Calibri"/>
    </font>
    <font>
      <color theme="1"/>
      <name val="Proxima Nova"/>
    </font>
    <font>
      <b/>
      <sz val="11.0"/>
      <color rgb="FFFFFFFF"/>
      <name val="Nunito Sans"/>
    </font>
    <font>
      <b/>
      <sz val="14.0"/>
      <color rgb="FFFE2B8F"/>
      <name val="Nunito Sans"/>
    </font>
    <font>
      <b/>
      <sz val="12.0"/>
      <color rgb="FF333333"/>
      <name val="Nunito Sans"/>
    </font>
    <font>
      <sz val="14.0"/>
      <color rgb="FF434343"/>
      <name val="Nunito Sans"/>
    </font>
    <font>
      <b/>
      <sz val="14.0"/>
      <color rgb="FF434343"/>
      <name val="Nunito Sans"/>
    </font>
    <font>
      <sz val="12.0"/>
      <color rgb="FF333333"/>
      <name val="Nunito Sans"/>
    </font>
    <font>
      <sz val="12.0"/>
      <color rgb="FFFE2B8F"/>
      <name val="Nunito Sans"/>
    </font>
    <font>
      <b/>
      <sz val="12.0"/>
      <color rgb="FF434343"/>
      <name val="Nunito Sans"/>
    </font>
    <font>
      <b/>
      <sz val="8.0"/>
      <color theme="1"/>
      <name val="Nunito Sans"/>
    </font>
    <font>
      <sz val="8.0"/>
      <color theme="1"/>
      <name val="Nunito Sans"/>
    </font>
    <font>
      <b/>
      <color rgb="FF333333"/>
      <name val="Nunito Sans"/>
    </font>
    <font>
      <b/>
      <color rgb="FFFE2B8F"/>
      <name val="Nunito Sans"/>
    </font>
    <font>
      <b/>
      <color theme="1"/>
      <name val="Nunito Sans"/>
    </font>
  </fonts>
  <fills count="10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FE2B8F"/>
        <bgColor rgb="FFFE2B8F"/>
      </patternFill>
    </fill>
    <fill>
      <patternFill patternType="solid">
        <fgColor rgb="FFDBE5F1"/>
        <bgColor rgb="FFDBE5F1"/>
      </patternFill>
    </fill>
    <fill>
      <patternFill patternType="solid">
        <fgColor rgb="FFF4E6E9"/>
        <bgColor rgb="FFF4E6E9"/>
      </patternFill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</fills>
  <borders count="92">
    <border/>
    <border>
      <top/>
    </border>
    <border>
      <left style="medium">
        <color rgb="FFFE2B8F"/>
      </left>
      <top style="medium">
        <color rgb="FFFE2B8F"/>
      </top>
      <bottom style="medium">
        <color rgb="FFFE2B8F"/>
      </bottom>
    </border>
    <border>
      <right style="medium">
        <color rgb="FFFE2B8F"/>
      </right>
      <top style="medium">
        <color rgb="FFFE2B8F"/>
      </top>
      <bottom style="medium">
        <color rgb="FFFE2B8F"/>
      </bottom>
    </border>
    <border>
      <left style="medium">
        <color rgb="FFFE2B8F"/>
      </left>
      <right style="medium">
        <color rgb="FFFE2B8F"/>
      </right>
    </border>
    <border>
      <left style="thin">
        <color rgb="FFFE2B8F"/>
      </left>
      <top style="thin">
        <color rgb="FFFE2B8F"/>
      </top>
      <bottom style="thin">
        <color rgb="FFFE2B8F"/>
      </bottom>
    </border>
    <border>
      <top style="thin">
        <color rgb="FFFE2B8F"/>
      </top>
      <bottom style="thin">
        <color rgb="FFFE2B8F"/>
      </bottom>
    </border>
    <border>
      <right style="thin">
        <color rgb="FFFE2B8F"/>
      </right>
      <top style="thin">
        <color rgb="FFFE2B8F"/>
      </top>
      <bottom style="thin">
        <color rgb="FFFE2B8F"/>
      </bottom>
    </border>
    <border>
      <left/>
      <right/>
      <top/>
      <bottom style="thin">
        <color theme="0"/>
      </bottom>
    </border>
    <border>
      <left/>
      <top/>
      <bottom/>
    </border>
    <border>
      <top/>
      <bottom/>
    </border>
    <border>
      <left/>
      <right/>
      <top/>
      <bottom/>
    </border>
    <border>
      <top style="thin">
        <color rgb="FF333333"/>
      </top>
      <bottom style="thin">
        <color rgb="FF333333"/>
      </bottom>
    </border>
    <border>
      <left/>
      <right/>
      <top style="thin">
        <color rgb="FF333333"/>
      </top>
      <bottom style="thin">
        <color rgb="FF333333"/>
      </bottom>
    </border>
    <border>
      <left/>
      <top style="thin">
        <color rgb="FF333333"/>
      </top>
      <bottom style="thin">
        <color rgb="FF333333"/>
      </bottom>
    </border>
    <border>
      <bottom style="dotted">
        <color theme="7"/>
      </bottom>
    </border>
    <border>
      <top style="thin">
        <color theme="0"/>
      </top>
      <bottom style="thin">
        <color theme="0"/>
      </bottom>
    </border>
    <border>
      <bottom style="thin">
        <color rgb="FF333333"/>
      </bottom>
    </border>
    <border>
      <left/>
      <bottom style="thin">
        <color rgb="FF333333"/>
      </bottom>
    </border>
    <border>
      <top style="dotted">
        <color theme="7"/>
      </top>
      <bottom style="dotted">
        <color theme="7"/>
      </bottom>
    </border>
    <border>
      <left style="thin">
        <color rgb="FF333333"/>
      </left>
      <right style="thin">
        <color rgb="FF333333"/>
      </right>
      <top style="thin">
        <color rgb="FF333333"/>
      </top>
    </border>
    <border>
      <right style="thin">
        <color rgb="FF333333"/>
      </right>
      <top style="thin">
        <color rgb="FF333333"/>
      </top>
    </border>
    <border>
      <right style="thin">
        <color rgb="FF8CC640"/>
      </right>
      <top style="thin">
        <color rgb="FF333333"/>
      </top>
      <bottom style="thin">
        <color rgb="FF8CC640"/>
      </bottom>
    </border>
    <border>
      <left style="thin">
        <color rgb="FF8CC640"/>
      </left>
      <right style="thin">
        <color rgb="FF333333"/>
      </right>
      <top style="thin">
        <color rgb="FF333333"/>
      </top>
      <bottom style="thin">
        <color rgb="FF333333"/>
      </bottom>
    </border>
    <border>
      <right style="thin">
        <color rgb="FF333333"/>
      </right>
      <top style="thin">
        <color rgb="FF333333"/>
      </top>
      <bottom style="thin">
        <color rgb="FF333333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333333"/>
      </left>
      <right style="thin">
        <color rgb="FF333333"/>
      </right>
      <bottom style="thin">
        <color rgb="FF333333"/>
      </bottom>
    </border>
    <border>
      <right style="thin">
        <color rgb="FF333333"/>
      </right>
      <bottom style="thin">
        <color rgb="FF8CC640"/>
      </bottom>
    </border>
    <border>
      <right style="thin">
        <color rgb="FF8CC640"/>
      </right>
      <top style="thin">
        <color rgb="FF8CC640"/>
      </top>
    </border>
    <border>
      <left style="thin">
        <color rgb="FF8CC640"/>
      </left>
      <right style="thin">
        <color rgb="FF333333"/>
      </right>
    </border>
    <border>
      <right style="thin">
        <color rgb="FF333333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333333"/>
      </left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</border>
    <border>
      <right style="thin">
        <color rgb="FF8CC640"/>
      </right>
      <top style="thin">
        <color rgb="FF333333"/>
      </top>
      <bottom style="thin">
        <color rgb="FF333333"/>
      </bottom>
    </border>
    <border>
      <right style="thin">
        <color rgb="FF8CC640"/>
      </right>
      <bottom style="thin">
        <color rgb="FF333333"/>
      </bottom>
    </border>
    <border>
      <left style="thin">
        <color rgb="FF8CC640"/>
      </left>
      <right style="thin">
        <color rgb="FF333333"/>
      </right>
      <bottom style="thin">
        <color rgb="FF333333"/>
      </bottom>
    </border>
    <border>
      <right style="thin">
        <color rgb="FF333333"/>
      </right>
      <bottom style="thin">
        <color rgb="FF333333"/>
      </bottom>
    </border>
    <border>
      <left style="thin">
        <color rgb="FF333333"/>
      </left>
      <bottom style="thin">
        <color rgb="FF333333"/>
      </bottom>
    </border>
    <border>
      <left style="thin">
        <color rgb="FF333333"/>
      </left>
      <right style="thin">
        <color rgb="FF333333"/>
      </right>
    </border>
    <border>
      <right style="thin">
        <color rgb="FF8CC640"/>
      </right>
    </border>
    <border>
      <left style="thin">
        <color rgb="FF333333"/>
      </left>
      <bottom style="thin">
        <color rgb="FF8CC640"/>
      </bottom>
    </border>
    <border>
      <left style="thin">
        <color rgb="FF333333"/>
      </left>
      <top style="thin">
        <color rgb="FF333333"/>
      </top>
    </border>
    <border>
      <right style="thin">
        <color rgb="FF8CC640"/>
      </right>
      <top style="thin">
        <color rgb="FF333333"/>
      </top>
    </border>
    <border>
      <left style="thin">
        <color rgb="FF8CC640"/>
      </left>
      <right style="thin">
        <color rgb="FF333333"/>
      </right>
      <top style="thin">
        <color rgb="FF333333"/>
      </top>
    </border>
    <border>
      <left style="thin">
        <color rgb="FFFE2B8F"/>
      </left>
      <right style="thin">
        <color rgb="FFFE2B8F"/>
      </right>
      <top style="thin">
        <color rgb="FFFE2B8F"/>
      </top>
      <bottom style="thin">
        <color rgb="FFFE2B8F"/>
      </bottom>
    </border>
    <border>
      <right/>
      <top/>
      <bottom/>
    </border>
    <border>
      <left/>
      <right/>
      <top style="dotted">
        <color rgb="FFD2D2D2"/>
      </top>
      <bottom style="dotted">
        <color rgb="FFD2D2D2"/>
      </bottom>
    </border>
    <border>
      <top style="dotted">
        <color rgb="FFD2D2D2"/>
      </top>
      <bottom style="dotted">
        <color rgb="FFD2D2D2"/>
      </bottom>
    </border>
    <border>
      <bottom style="thin">
        <color rgb="FFFE2B8F"/>
      </bottom>
    </border>
    <border>
      <left style="thin">
        <color rgb="FFFE2B8F"/>
      </left>
      <right style="thin">
        <color rgb="FFFE2B8F"/>
      </right>
      <top style="thin">
        <color rgb="FFFE2B8F"/>
      </top>
    </border>
    <border>
      <left style="thin">
        <color rgb="FFFE2B8F"/>
      </left>
      <right style="thin">
        <color rgb="FFFE2B8F"/>
      </right>
      <bottom style="thin">
        <color rgb="FFFE2B8F"/>
      </bottom>
    </border>
    <border>
      <left style="medium">
        <color rgb="FF333333"/>
      </left>
      <right/>
      <top style="medium">
        <color rgb="FF333333"/>
      </top>
    </border>
    <border>
      <left/>
      <right style="medium">
        <color rgb="FF333333"/>
      </right>
      <top style="medium">
        <color rgb="FF333333"/>
      </top>
    </border>
    <border>
      <right/>
      <top style="medium">
        <color rgb="FF333333"/>
      </top>
    </border>
    <border>
      <left/>
      <top style="medium">
        <color rgb="FF333333"/>
      </top>
    </border>
    <border>
      <left style="medium">
        <color rgb="FF333333"/>
      </left>
      <right/>
      <top style="thin">
        <color rgb="FF333333"/>
      </top>
    </border>
    <border>
      <left/>
      <right style="medium">
        <color rgb="FF333333"/>
      </right>
      <top style="thin">
        <color rgb="FF333333"/>
      </top>
    </border>
    <border>
      <right/>
      <top style="thin">
        <color rgb="FF333333"/>
      </top>
    </border>
    <border>
      <left/>
      <top style="thin">
        <color rgb="FF333333"/>
      </top>
    </border>
    <border>
      <left style="medium">
        <color rgb="FF333333"/>
      </left>
      <top style="thin">
        <color rgb="FF333333"/>
      </top>
    </border>
    <border>
      <right style="medium">
        <color rgb="FF333333"/>
      </right>
      <top style="thin">
        <color rgb="FF333333"/>
      </top>
    </border>
    <border>
      <left style="medium">
        <color rgb="FF333333"/>
      </left>
      <top style="medium">
        <color rgb="FF333333"/>
      </top>
      <bottom style="dotted">
        <color theme="7"/>
      </bottom>
    </border>
    <border>
      <right style="medium">
        <color rgb="FF333333"/>
      </right>
      <top style="medium">
        <color rgb="FF333333"/>
      </top>
      <bottom style="dotted">
        <color theme="7"/>
      </bottom>
    </border>
    <border>
      <top style="medium">
        <color rgb="FF333333"/>
      </top>
      <bottom style="dotted">
        <color theme="7"/>
      </bottom>
    </border>
    <border>
      <left style="medium">
        <color rgb="FF333333"/>
      </left>
      <bottom style="dotted">
        <color theme="7"/>
      </bottom>
    </border>
    <border>
      <right style="medium">
        <color rgb="FF333333"/>
      </right>
      <bottom style="dotted">
        <color theme="7"/>
      </bottom>
    </border>
    <border>
      <left/>
      <right/>
      <top/>
      <bottom style="thin">
        <color rgb="FF333333"/>
      </bottom>
    </border>
    <border>
      <left/>
      <top/>
      <bottom style="thin">
        <color rgb="FF333333"/>
      </bottom>
    </border>
    <border>
      <left style="medium">
        <color rgb="FF333333"/>
      </left>
      <right/>
      <top/>
      <bottom style="thin">
        <color rgb="FF333333"/>
      </bottom>
    </border>
    <border>
      <left/>
      <right style="medium">
        <color rgb="FF333333"/>
      </right>
      <top/>
      <bottom style="thin">
        <color rgb="FF333333"/>
      </bottom>
    </border>
    <border>
      <right/>
      <top/>
      <bottom style="thin">
        <color rgb="FF333333"/>
      </bottom>
    </border>
    <border>
      <left style="medium">
        <color rgb="FF333333"/>
      </left>
    </border>
    <border>
      <right style="medium">
        <color rgb="FF333333"/>
      </right>
    </border>
    <border>
      <left style="medium">
        <color rgb="FF333333"/>
      </left>
      <top style="thin">
        <color rgb="FF333333"/>
      </top>
      <bottom style="thin">
        <color rgb="FF333333"/>
      </bottom>
    </border>
    <border>
      <right style="medium">
        <color rgb="FF333333"/>
      </right>
      <top style="thin">
        <color rgb="FF333333"/>
      </top>
      <bottom style="thin">
        <color rgb="FF333333"/>
      </bottom>
    </border>
    <border>
      <left style="medium">
        <color rgb="FF333333"/>
      </left>
      <bottom style="thin">
        <color rgb="FF333333"/>
      </bottom>
    </border>
    <border>
      <right style="medium">
        <color rgb="FF333333"/>
      </right>
      <bottom style="thin">
        <color rgb="FF333333"/>
      </bottom>
    </border>
    <border>
      <bottom style="thin">
        <color rgb="FF666766"/>
      </bottom>
    </border>
    <border>
      <left style="medium">
        <color rgb="FF333333"/>
      </left>
      <bottom style="thin">
        <color rgb="FF666766"/>
      </bottom>
    </border>
    <border>
      <right style="medium">
        <color rgb="FF333333"/>
      </right>
      <bottom style="thin">
        <color rgb="FF666766"/>
      </bottom>
    </border>
    <border>
      <top style="thin">
        <color rgb="FF666766"/>
      </top>
    </border>
    <border>
      <left style="medium">
        <color rgb="FF333333"/>
      </left>
      <top style="thin">
        <color rgb="FF666766"/>
      </top>
    </border>
    <border>
      <right style="medium">
        <color rgb="FF333333"/>
      </right>
      <top style="thin">
        <color rgb="FF666766"/>
      </top>
    </border>
    <border>
      <bottom style="thin">
        <color theme="1"/>
      </bottom>
    </border>
    <border>
      <left style="medium">
        <color rgb="FF333333"/>
      </left>
      <bottom style="medium">
        <color rgb="FF333333"/>
      </bottom>
    </border>
    <border>
      <right style="medium">
        <color rgb="FF333333"/>
      </right>
      <bottom style="medium">
        <color rgb="FF333333"/>
      </bottom>
    </border>
    <border>
      <bottom style="medium">
        <color rgb="FF333333"/>
      </bottom>
    </border>
  </borders>
  <cellStyleXfs count="1">
    <xf borderId="0" fillId="0" fontId="0" numFmtId="0" applyAlignment="1" applyFont="1"/>
  </cellStyleXfs>
  <cellXfs count="23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2" fontId="2" numFmtId="0" xfId="0" applyAlignment="1" applyFont="1">
      <alignment vertical="center"/>
    </xf>
    <xf borderId="1" fillId="2" fontId="1" numFmtId="0" xfId="0" applyAlignment="1" applyBorder="1" applyFont="1">
      <alignment vertical="center"/>
    </xf>
    <xf borderId="1" fillId="0" fontId="3" numFmtId="0" xfId="0" applyBorder="1" applyFont="1"/>
    <xf borderId="1" fillId="2" fontId="4" numFmtId="0" xfId="0" applyAlignment="1" applyBorder="1" applyFont="1">
      <alignment vertical="center"/>
    </xf>
    <xf borderId="1" fillId="2" fontId="1" numFmtId="0" xfId="0" applyAlignment="1" applyBorder="1" applyFont="1">
      <alignment horizontal="center" vertical="center"/>
    </xf>
    <xf borderId="0" fillId="2" fontId="5" numFmtId="0" xfId="0" applyFont="1"/>
    <xf borderId="0" fillId="2" fontId="6" numFmtId="0" xfId="0" applyAlignment="1" applyFont="1">
      <alignment vertical="center"/>
    </xf>
    <xf borderId="2" fillId="2" fontId="7" numFmtId="0" xfId="0" applyAlignment="1" applyBorder="1" applyFont="1">
      <alignment horizontal="center" vertical="center"/>
    </xf>
    <xf borderId="3" fillId="0" fontId="3" numFmtId="0" xfId="0" applyBorder="1" applyFont="1"/>
    <xf borderId="4" fillId="2" fontId="5" numFmtId="0" xfId="0" applyBorder="1" applyFont="1"/>
    <xf borderId="2" fillId="2" fontId="8" numFmtId="0" xfId="0" applyAlignment="1" applyBorder="1" applyFont="1">
      <alignment horizontal="center" vertical="center"/>
    </xf>
    <xf borderId="0" fillId="2" fontId="5" numFmtId="0" xfId="0" applyAlignment="1" applyFont="1">
      <alignment vertical="center"/>
    </xf>
    <xf borderId="0" fillId="2" fontId="9" numFmtId="0" xfId="0" applyAlignment="1" applyFont="1">
      <alignment horizontal="center" shrinkToFit="0" vertical="top" wrapText="1"/>
    </xf>
    <xf borderId="0" fillId="2" fontId="10" numFmtId="0" xfId="0" applyAlignment="1" applyFont="1">
      <alignment horizontal="center" shrinkToFit="0" vertical="top" wrapText="1"/>
    </xf>
    <xf borderId="0" fillId="2" fontId="11" numFmtId="0" xfId="0" applyFont="1"/>
    <xf borderId="5" fillId="3" fontId="12" numFmtId="0" xfId="0" applyAlignment="1" applyBorder="1" applyFill="1" applyFont="1">
      <alignment horizontal="center" vertical="center"/>
    </xf>
    <xf borderId="6" fillId="0" fontId="3" numFmtId="0" xfId="0" applyBorder="1" applyFont="1"/>
    <xf borderId="7" fillId="0" fontId="3" numFmtId="0" xfId="0" applyBorder="1" applyFont="1"/>
    <xf borderId="0" fillId="2" fontId="6" numFmtId="0" xfId="0" applyAlignment="1" applyFont="1">
      <alignment horizontal="center" shrinkToFit="0" vertical="center" wrapText="1"/>
    </xf>
    <xf borderId="1" fillId="2" fontId="13" numFmtId="0" xfId="0" applyAlignment="1" applyBorder="1" applyFont="1">
      <alignment vertical="center"/>
    </xf>
    <xf borderId="0" fillId="2" fontId="14" numFmtId="0" xfId="0" applyFont="1"/>
    <xf borderId="0" fillId="2" fontId="15" numFmtId="0" xfId="0" applyAlignment="1" applyFont="1">
      <alignment horizontal="center"/>
    </xf>
    <xf borderId="0" fillId="0" fontId="16" numFmtId="0" xfId="0" applyFont="1"/>
    <xf borderId="0" fillId="0" fontId="17" numFmtId="0" xfId="0" applyAlignment="1" applyFont="1">
      <alignment horizontal="center"/>
    </xf>
    <xf borderId="0" fillId="0" fontId="18" numFmtId="0" xfId="0" applyAlignment="1" applyFont="1">
      <alignment horizontal="left"/>
    </xf>
    <xf borderId="0" fillId="0" fontId="19" numFmtId="0" xfId="0" applyAlignment="1" applyFont="1">
      <alignment horizontal="left"/>
    </xf>
    <xf borderId="0" fillId="0" fontId="20" numFmtId="0" xfId="0" applyAlignment="1" applyFont="1">
      <alignment vertical="center"/>
    </xf>
    <xf borderId="8" fillId="4" fontId="21" numFmtId="0" xfId="0" applyBorder="1" applyFill="1" applyFont="1"/>
    <xf borderId="0" fillId="0" fontId="22" numFmtId="0" xfId="0" applyFont="1"/>
    <xf borderId="9" fillId="2" fontId="23" numFmtId="0" xfId="0" applyAlignment="1" applyBorder="1" applyFont="1">
      <alignment vertical="center"/>
    </xf>
    <xf borderId="10" fillId="0" fontId="3" numFmtId="0" xfId="0" applyBorder="1" applyFont="1"/>
    <xf borderId="11" fillId="2" fontId="23" numFmtId="164" xfId="0" applyAlignment="1" applyBorder="1" applyFont="1" applyNumberFormat="1">
      <alignment vertical="center"/>
    </xf>
    <xf borderId="12" fillId="0" fontId="16" numFmtId="0" xfId="0" applyBorder="1" applyFont="1"/>
    <xf borderId="13" fillId="5" fontId="24" numFmtId="165" xfId="0" applyAlignment="1" applyBorder="1" applyFill="1" applyFont="1" applyNumberFormat="1">
      <alignment horizontal="left"/>
    </xf>
    <xf borderId="14" fillId="5" fontId="24" numFmtId="0" xfId="0" applyAlignment="1" applyBorder="1" applyFont="1">
      <alignment horizontal="left"/>
    </xf>
    <xf borderId="12" fillId="0" fontId="3" numFmtId="0" xfId="0" applyBorder="1" applyFont="1"/>
    <xf borderId="15" fillId="0" fontId="25" numFmtId="0" xfId="0" applyAlignment="1" applyBorder="1" applyFont="1">
      <alignment horizontal="left"/>
    </xf>
    <xf borderId="15" fillId="0" fontId="3" numFmtId="0" xfId="0" applyBorder="1" applyFont="1"/>
    <xf borderId="15" fillId="0" fontId="19" numFmtId="0" xfId="0" applyBorder="1" applyFont="1"/>
    <xf borderId="15" fillId="0" fontId="26" numFmtId="9" xfId="0" applyAlignment="1" applyBorder="1" applyFont="1" applyNumberFormat="1">
      <alignment horizontal="center"/>
    </xf>
    <xf borderId="15" fillId="0" fontId="19" numFmtId="164" xfId="0" applyBorder="1" applyFont="1" applyNumberFormat="1"/>
    <xf borderId="0" fillId="0" fontId="19" numFmtId="164" xfId="0" applyFont="1" applyNumberFormat="1"/>
    <xf borderId="12" fillId="0" fontId="19" numFmtId="0" xfId="0" applyBorder="1" applyFont="1"/>
    <xf borderId="13" fillId="5" fontId="24" numFmtId="16" xfId="0" applyAlignment="1" applyBorder="1" applyFont="1" applyNumberFormat="1">
      <alignment horizontal="left"/>
    </xf>
    <xf borderId="16" fillId="0" fontId="19" numFmtId="0" xfId="0" applyBorder="1" applyFont="1"/>
    <xf borderId="17" fillId="0" fontId="19" numFmtId="0" xfId="0" applyBorder="1" applyFont="1"/>
    <xf borderId="18" fillId="5" fontId="24" numFmtId="0" xfId="0" applyAlignment="1" applyBorder="1" applyFont="1">
      <alignment horizontal="left"/>
    </xf>
    <xf borderId="17" fillId="0" fontId="3" numFmtId="0" xfId="0" applyBorder="1" applyFont="1"/>
    <xf borderId="19" fillId="0" fontId="25" numFmtId="0" xfId="0" applyAlignment="1" applyBorder="1" applyFont="1">
      <alignment horizontal="left"/>
    </xf>
    <xf borderId="19" fillId="0" fontId="3" numFmtId="0" xfId="0" applyBorder="1" applyFont="1"/>
    <xf borderId="19" fillId="0" fontId="19" numFmtId="0" xfId="0" applyBorder="1" applyFont="1"/>
    <xf borderId="19" fillId="0" fontId="19" numFmtId="164" xfId="0" applyBorder="1" applyFont="1" applyNumberFormat="1"/>
    <xf borderId="0" fillId="0" fontId="25" numFmtId="0" xfId="0" applyAlignment="1" applyFont="1">
      <alignment horizontal="left"/>
    </xf>
    <xf borderId="0" fillId="0" fontId="27" numFmtId="0" xfId="0" applyAlignment="1" applyFont="1">
      <alignment horizontal="center" vertical="center"/>
    </xf>
    <xf borderId="20" fillId="6" fontId="25" numFmtId="0" xfId="0" applyAlignment="1" applyBorder="1" applyFill="1" applyFont="1">
      <alignment horizontal="left" vertical="center"/>
    </xf>
    <xf borderId="21" fillId="6" fontId="25" numFmtId="0" xfId="0" applyAlignment="1" applyBorder="1" applyFont="1">
      <alignment vertical="center"/>
    </xf>
    <xf borderId="22" fillId="6" fontId="6" numFmtId="0" xfId="0" applyBorder="1" applyFont="1"/>
    <xf borderId="23" fillId="6" fontId="25" numFmtId="0" xfId="0" applyAlignment="1" applyBorder="1" applyFont="1">
      <alignment horizontal="left" vertical="center"/>
    </xf>
    <xf borderId="24" fillId="6" fontId="28" numFmtId="0" xfId="0" applyAlignment="1" applyBorder="1" applyFont="1">
      <alignment horizontal="left"/>
    </xf>
    <xf borderId="12" fillId="6" fontId="25" numFmtId="0" xfId="0" applyAlignment="1" applyBorder="1" applyFont="1">
      <alignment horizontal="left" vertical="center"/>
    </xf>
    <xf borderId="24" fillId="0" fontId="3" numFmtId="0" xfId="0" applyBorder="1" applyFont="1"/>
    <xf borderId="25" fillId="2" fontId="29" numFmtId="0" xfId="0" applyAlignment="1" applyBorder="1" applyFont="1">
      <alignment shrinkToFit="0" wrapText="1"/>
    </xf>
    <xf borderId="26" fillId="0" fontId="3" numFmtId="0" xfId="0" applyBorder="1" applyFont="1"/>
    <xf borderId="27" fillId="0" fontId="3" numFmtId="0" xfId="0" applyBorder="1" applyFont="1"/>
    <xf borderId="0" fillId="0" fontId="19" numFmtId="0" xfId="0" applyAlignment="1" applyFont="1">
      <alignment vertical="center"/>
    </xf>
    <xf borderId="28" fillId="0" fontId="3" numFmtId="0" xfId="0" applyBorder="1" applyFont="1"/>
    <xf borderId="29" fillId="0" fontId="3" numFmtId="0" xfId="0" applyBorder="1" applyFont="1"/>
    <xf borderId="30" fillId="6" fontId="25" numFmtId="0" xfId="0" applyAlignment="1" applyBorder="1" applyFont="1">
      <alignment vertical="center"/>
    </xf>
    <xf borderId="31" fillId="6" fontId="25" numFmtId="0" xfId="0" applyAlignment="1" applyBorder="1" applyFont="1">
      <alignment horizontal="left" shrinkToFit="0" vertical="center" wrapText="1"/>
    </xf>
    <xf borderId="32" fillId="6" fontId="17" numFmtId="0" xfId="0" applyAlignment="1" applyBorder="1" applyFont="1">
      <alignment horizontal="left" shrinkToFit="0" vertical="center" wrapText="1"/>
    </xf>
    <xf borderId="32" fillId="6" fontId="25" numFmtId="0" xfId="0" applyAlignment="1" applyBorder="1" applyFont="1">
      <alignment horizontal="left" shrinkToFit="0" vertical="center" wrapText="1"/>
    </xf>
    <xf borderId="33" fillId="2" fontId="30" numFmtId="0" xfId="0" applyAlignment="1" applyBorder="1" applyFont="1">
      <alignment horizontal="left"/>
    </xf>
    <xf borderId="34" fillId="0" fontId="3" numFmtId="0" xfId="0" applyBorder="1" applyFont="1"/>
    <xf borderId="35" fillId="0" fontId="3" numFmtId="0" xfId="0" applyBorder="1" applyFont="1"/>
    <xf borderId="36" fillId="0" fontId="25" numFmtId="0" xfId="0" applyAlignment="1" applyBorder="1" applyFont="1">
      <alignment horizontal="left" vertical="top"/>
    </xf>
    <xf borderId="37" fillId="0" fontId="19" numFmtId="0" xfId="0" applyBorder="1" applyFont="1"/>
    <xf borderId="38" fillId="0" fontId="19" numFmtId="0" xfId="0" applyBorder="1" applyFont="1"/>
    <xf borderId="23" fillId="5" fontId="24" numFmtId="0" xfId="0" applyAlignment="1" applyBorder="1" applyFont="1">
      <alignment horizontal="center"/>
    </xf>
    <xf borderId="24" fillId="0" fontId="17" numFmtId="0" xfId="0" applyAlignment="1" applyBorder="1" applyFont="1">
      <alignment horizontal="center"/>
    </xf>
    <xf borderId="24" fillId="5" fontId="24" numFmtId="164" xfId="0" applyBorder="1" applyFont="1" applyNumberFormat="1"/>
    <xf borderId="24" fillId="0" fontId="17" numFmtId="164" xfId="0" applyAlignment="1" applyBorder="1" applyFont="1" applyNumberFormat="1">
      <alignment horizontal="center"/>
    </xf>
    <xf borderId="24" fillId="5" fontId="19" numFmtId="164" xfId="0" applyBorder="1" applyFont="1" applyNumberFormat="1"/>
    <xf borderId="36" fillId="0" fontId="3" numFmtId="0" xfId="0" applyBorder="1" applyFont="1"/>
    <xf borderId="28" fillId="0" fontId="24" numFmtId="0" xfId="0" applyBorder="1" applyFont="1"/>
    <xf borderId="39" fillId="0" fontId="19" numFmtId="0" xfId="0" applyBorder="1" applyFont="1"/>
    <xf borderId="40" fillId="5" fontId="24" numFmtId="0" xfId="0" applyAlignment="1" applyBorder="1" applyFont="1">
      <alignment horizontal="center"/>
    </xf>
    <xf borderId="41" fillId="0" fontId="17" numFmtId="0" xfId="0" applyAlignment="1" applyBorder="1" applyFont="1">
      <alignment horizontal="center"/>
    </xf>
    <xf borderId="41" fillId="5" fontId="24" numFmtId="164" xfId="0" applyBorder="1" applyFont="1" applyNumberFormat="1"/>
    <xf borderId="41" fillId="0" fontId="17" numFmtId="164" xfId="0" applyAlignment="1" applyBorder="1" applyFont="1" applyNumberFormat="1">
      <alignment horizontal="center"/>
    </xf>
    <xf borderId="41" fillId="5" fontId="19" numFmtId="164" xfId="0" applyBorder="1" applyFont="1" applyNumberFormat="1"/>
    <xf borderId="28" fillId="5" fontId="24" numFmtId="0" xfId="0" applyBorder="1" applyFont="1"/>
    <xf borderId="41" fillId="0" fontId="17" numFmtId="166" xfId="0" applyAlignment="1" applyBorder="1" applyFont="1" applyNumberFormat="1">
      <alignment horizontal="center"/>
    </xf>
    <xf borderId="28" fillId="0" fontId="19" numFmtId="0" xfId="0" applyBorder="1" applyFont="1"/>
    <xf borderId="42" fillId="0" fontId="3" numFmtId="0" xfId="0" applyBorder="1" applyFont="1"/>
    <xf borderId="43" fillId="0" fontId="19" numFmtId="0" xfId="0" applyBorder="1" applyFont="1"/>
    <xf borderId="44" fillId="0" fontId="19" numFmtId="0" xfId="0" applyBorder="1" applyFont="1"/>
    <xf borderId="31" fillId="5" fontId="24" numFmtId="0" xfId="0" applyAlignment="1" applyBorder="1" applyFont="1">
      <alignment horizontal="center"/>
    </xf>
    <xf borderId="32" fillId="0" fontId="17" numFmtId="0" xfId="0" applyAlignment="1" applyBorder="1" applyFont="1">
      <alignment horizontal="center"/>
    </xf>
    <xf borderId="32" fillId="5" fontId="24" numFmtId="164" xfId="0" applyBorder="1" applyFont="1" applyNumberFormat="1"/>
    <xf borderId="32" fillId="0" fontId="17" numFmtId="164" xfId="0" applyAlignment="1" applyBorder="1" applyFont="1" applyNumberFormat="1">
      <alignment horizontal="center"/>
    </xf>
    <xf borderId="32" fillId="5" fontId="19" numFmtId="164" xfId="0" applyBorder="1" applyFont="1" applyNumberFormat="1"/>
    <xf borderId="45" fillId="0" fontId="3" numFmtId="0" xfId="0" applyBorder="1" applyFont="1"/>
    <xf borderId="46" fillId="0" fontId="25" numFmtId="0" xfId="0" applyAlignment="1" applyBorder="1" applyFont="1">
      <alignment horizontal="left" vertical="center"/>
    </xf>
    <xf borderId="20" fillId="0" fontId="19" numFmtId="0" xfId="0" applyBorder="1" applyFont="1"/>
    <xf borderId="47" fillId="0" fontId="19" numFmtId="0" xfId="0" applyBorder="1" applyFont="1"/>
    <xf borderId="48" fillId="5" fontId="24" numFmtId="0" xfId="0" applyAlignment="1" applyBorder="1" applyFont="1">
      <alignment horizontal="center"/>
    </xf>
    <xf borderId="21" fillId="0" fontId="17" numFmtId="0" xfId="0" applyAlignment="1" applyBorder="1" applyFont="1">
      <alignment horizontal="center"/>
    </xf>
    <xf borderId="21" fillId="5" fontId="24" numFmtId="164" xfId="0" applyBorder="1" applyFont="1" applyNumberFormat="1"/>
    <xf borderId="21" fillId="0" fontId="17" numFmtId="164" xfId="0" applyAlignment="1" applyBorder="1" applyFont="1" applyNumberFormat="1">
      <alignment horizontal="center"/>
    </xf>
    <xf borderId="21" fillId="5" fontId="19" numFmtId="164" xfId="0" applyBorder="1" applyFont="1" applyNumberFormat="1"/>
    <xf borderId="28" fillId="0" fontId="19" numFmtId="0" xfId="0" applyAlignment="1" applyBorder="1" applyFont="1">
      <alignment horizontal="left"/>
    </xf>
    <xf borderId="0" fillId="3" fontId="1" numFmtId="0" xfId="0" applyAlignment="1" applyFont="1">
      <alignment vertical="center"/>
    </xf>
    <xf borderId="0" fillId="3" fontId="31" numFmtId="0" xfId="0" applyFont="1"/>
    <xf borderId="0" fillId="3" fontId="32" numFmtId="0" xfId="0" applyAlignment="1" applyFont="1">
      <alignment horizontal="center"/>
    </xf>
    <xf borderId="1" fillId="3" fontId="1" numFmtId="0" xfId="0" applyAlignment="1" applyBorder="1" applyFont="1">
      <alignment vertical="center"/>
    </xf>
    <xf borderId="1" fillId="3" fontId="13" numFmtId="0" xfId="0" applyAlignment="1" applyBorder="1" applyFont="1">
      <alignment vertical="center"/>
    </xf>
    <xf borderId="0" fillId="3" fontId="14" numFmtId="0" xfId="0" applyFont="1"/>
    <xf borderId="0" fillId="3" fontId="33" numFmtId="0" xfId="0" applyFont="1"/>
    <xf borderId="9" fillId="3" fontId="23" numFmtId="0" xfId="0" applyAlignment="1" applyBorder="1" applyFont="1">
      <alignment vertical="center"/>
    </xf>
    <xf borderId="11" fillId="3" fontId="23" numFmtId="164" xfId="0" applyBorder="1" applyFont="1" applyNumberFormat="1"/>
    <xf borderId="49" fillId="3" fontId="34" numFmtId="0" xfId="0" applyBorder="1" applyFont="1"/>
    <xf borderId="50" fillId="5" fontId="19" numFmtId="16" xfId="0" applyAlignment="1" applyBorder="1" applyFont="1" applyNumberFormat="1">
      <alignment horizontal="left"/>
    </xf>
    <xf borderId="0" fillId="0" fontId="27" numFmtId="0" xfId="0" applyAlignment="1" applyFont="1">
      <alignment horizontal="left" vertical="center"/>
    </xf>
    <xf borderId="8" fillId="7" fontId="25" numFmtId="0" xfId="0" applyAlignment="1" applyBorder="1" applyFill="1" applyFont="1">
      <alignment vertical="center"/>
    </xf>
    <xf borderId="8" fillId="5" fontId="25" numFmtId="0" xfId="0" applyAlignment="1" applyBorder="1" applyFont="1">
      <alignment horizontal="center" shrinkToFit="0" vertical="center" wrapText="1"/>
    </xf>
    <xf borderId="51" fillId="5" fontId="19" numFmtId="15" xfId="0" applyBorder="1" applyFont="1" applyNumberFormat="1"/>
    <xf borderId="52" fillId="0" fontId="19" numFmtId="15" xfId="0" applyBorder="1" applyFont="1" applyNumberFormat="1"/>
    <xf borderId="51" fillId="5" fontId="24" numFmtId="0" xfId="0" applyBorder="1" applyFont="1"/>
    <xf borderId="51" fillId="5" fontId="19" numFmtId="0" xfId="0" applyBorder="1" applyFont="1"/>
    <xf borderId="51" fillId="5" fontId="24" numFmtId="167" xfId="0" applyBorder="1" applyFont="1" applyNumberFormat="1"/>
    <xf borderId="52" fillId="0" fontId="19" numFmtId="168" xfId="0" applyBorder="1" applyFont="1" applyNumberFormat="1"/>
    <xf borderId="51" fillId="5" fontId="24" numFmtId="169" xfId="0" applyBorder="1" applyFont="1" applyNumberFormat="1"/>
    <xf borderId="51" fillId="5" fontId="19" numFmtId="167" xfId="0" applyBorder="1" applyFont="1" applyNumberFormat="1"/>
    <xf borderId="0" fillId="2" fontId="30" numFmtId="0" xfId="0" applyFont="1"/>
    <xf borderId="0" fillId="2" fontId="30" numFmtId="0" xfId="0" applyAlignment="1" applyFont="1">
      <alignment vertical="center"/>
    </xf>
    <xf borderId="0" fillId="2" fontId="4" numFmtId="0" xfId="0" applyAlignment="1" applyFont="1">
      <alignment vertical="center"/>
    </xf>
    <xf borderId="0" fillId="2" fontId="30" numFmtId="0" xfId="0" applyAlignment="1" applyFont="1">
      <alignment horizontal="left"/>
    </xf>
    <xf borderId="0" fillId="2" fontId="16" numFmtId="0" xfId="0" applyFont="1"/>
    <xf borderId="0" fillId="2" fontId="16" numFmtId="0" xfId="0" applyAlignment="1" applyFont="1">
      <alignment horizontal="left"/>
    </xf>
    <xf borderId="0" fillId="0" fontId="16" numFmtId="0" xfId="0" applyAlignment="1" applyFont="1">
      <alignment horizontal="left"/>
    </xf>
    <xf borderId="53" fillId="0" fontId="35" numFmtId="0" xfId="0" applyAlignment="1" applyBorder="1" applyFont="1">
      <alignment vertical="center"/>
    </xf>
    <xf borderId="53" fillId="0" fontId="3" numFmtId="0" xfId="0" applyBorder="1" applyFont="1"/>
    <xf borderId="20" fillId="0" fontId="36" numFmtId="0" xfId="0" applyAlignment="1" applyBorder="1" applyFont="1">
      <alignment horizontal="center" vertical="center"/>
    </xf>
    <xf borderId="0" fillId="0" fontId="37" numFmtId="0" xfId="0" applyAlignment="1" applyFont="1">
      <alignment horizontal="center" vertical="center"/>
    </xf>
    <xf borderId="54" fillId="0" fontId="20" numFmtId="0" xfId="0" applyAlignment="1" applyBorder="1" applyFont="1">
      <alignment horizontal="center" vertical="center"/>
    </xf>
    <xf borderId="20" fillId="6" fontId="38" numFmtId="0" xfId="0" applyAlignment="1" applyBorder="1" applyFont="1">
      <alignment horizontal="center"/>
    </xf>
    <xf borderId="0" fillId="2" fontId="23" numFmtId="164" xfId="0" applyAlignment="1" applyFont="1" applyNumberFormat="1">
      <alignment horizontal="center" vertical="center"/>
    </xf>
    <xf borderId="0" fillId="3" fontId="23" numFmtId="164" xfId="0" applyAlignment="1" applyFont="1" applyNumberFormat="1">
      <alignment horizontal="center" vertical="center"/>
    </xf>
    <xf borderId="0" fillId="8" fontId="19" numFmtId="0" xfId="0" applyAlignment="1" applyFill="1" applyFont="1">
      <alignment horizontal="center"/>
    </xf>
    <xf borderId="28" fillId="0" fontId="39" numFmtId="164" xfId="0" applyAlignment="1" applyBorder="1" applyFont="1" applyNumberFormat="1">
      <alignment horizontal="left" vertical="center"/>
    </xf>
    <xf borderId="55" fillId="0" fontId="40" numFmtId="164" xfId="0" applyAlignment="1" applyBorder="1" applyFont="1" applyNumberFormat="1">
      <alignment horizontal="left" vertical="center"/>
    </xf>
    <xf borderId="28" fillId="6" fontId="41" numFmtId="170" xfId="0" applyAlignment="1" applyBorder="1" applyFont="1" applyNumberFormat="1">
      <alignment horizontal="left" vertical="center"/>
    </xf>
    <xf borderId="56" fillId="7" fontId="18" numFmtId="0" xfId="0" applyAlignment="1" applyBorder="1" applyFont="1">
      <alignment horizontal="center" shrinkToFit="0" vertical="center" wrapText="1"/>
    </xf>
    <xf borderId="57" fillId="7" fontId="17" numFmtId="0" xfId="0" applyAlignment="1" applyBorder="1" applyFont="1">
      <alignment horizontal="center" shrinkToFit="0" vertical="center" wrapText="1"/>
    </xf>
    <xf borderId="58" fillId="7" fontId="18" numFmtId="0" xfId="0" applyAlignment="1" applyBorder="1" applyFont="1">
      <alignment horizontal="center" shrinkToFit="0" vertical="center" wrapText="1"/>
    </xf>
    <xf borderId="59" fillId="7" fontId="17" numFmtId="0" xfId="0" applyAlignment="1" applyBorder="1" applyFont="1">
      <alignment horizontal="center" shrinkToFit="0" vertical="center" wrapText="1"/>
    </xf>
    <xf borderId="60" fillId="9" fontId="18" numFmtId="164" xfId="0" applyBorder="1" applyFill="1" applyFont="1" applyNumberFormat="1"/>
    <xf borderId="61" fillId="9" fontId="42" numFmtId="9" xfId="0" applyAlignment="1" applyBorder="1" applyFont="1" applyNumberFormat="1">
      <alignment horizontal="center"/>
    </xf>
    <xf borderId="62" fillId="5" fontId="18" numFmtId="164" xfId="0" applyBorder="1" applyFont="1" applyNumberFormat="1"/>
    <xf borderId="63" fillId="5" fontId="42" numFmtId="9" xfId="0" applyAlignment="1" applyBorder="1" applyFont="1" applyNumberFormat="1">
      <alignment horizontal="center"/>
    </xf>
    <xf borderId="64" fillId="0" fontId="18" numFmtId="170" xfId="0" applyBorder="1" applyFont="1" applyNumberFormat="1"/>
    <xf borderId="65" fillId="0" fontId="42" numFmtId="9" xfId="0" applyAlignment="1" applyBorder="1" applyFont="1" applyNumberFormat="1">
      <alignment horizontal="center"/>
    </xf>
    <xf borderId="15" fillId="0" fontId="18" numFmtId="0" xfId="0" applyAlignment="1" applyBorder="1" applyFont="1">
      <alignment horizontal="left"/>
    </xf>
    <xf borderId="66" fillId="0" fontId="19" numFmtId="164" xfId="0" applyBorder="1" applyFont="1" applyNumberFormat="1"/>
    <xf borderId="67" fillId="0" fontId="43" numFmtId="9" xfId="0" applyAlignment="1" applyBorder="1" applyFont="1" applyNumberFormat="1">
      <alignment horizontal="center"/>
    </xf>
    <xf borderId="68" fillId="0" fontId="19" numFmtId="164" xfId="0" applyBorder="1" applyFont="1" applyNumberFormat="1"/>
    <xf borderId="68" fillId="0" fontId="43" numFmtId="9" xfId="0" applyAlignment="1" applyBorder="1" applyFont="1" applyNumberFormat="1">
      <alignment horizontal="center"/>
    </xf>
    <xf borderId="66" fillId="0" fontId="19" numFmtId="170" xfId="0" applyBorder="1" applyFont="1" applyNumberFormat="1"/>
    <xf borderId="69" fillId="0" fontId="19" numFmtId="164" xfId="0" applyBorder="1" applyFont="1" applyNumberFormat="1"/>
    <xf borderId="70" fillId="0" fontId="43" numFmtId="9" xfId="0" applyAlignment="1" applyBorder="1" applyFont="1" applyNumberFormat="1">
      <alignment horizontal="center"/>
    </xf>
    <xf borderId="15" fillId="0" fontId="43" numFmtId="9" xfId="0" applyAlignment="1" applyBorder="1" applyFont="1" applyNumberFormat="1">
      <alignment horizontal="center"/>
    </xf>
    <xf borderId="69" fillId="0" fontId="19" numFmtId="170" xfId="0" applyBorder="1" applyFont="1" applyNumberFormat="1"/>
    <xf borderId="71" fillId="7" fontId="25" numFmtId="0" xfId="0" applyAlignment="1" applyBorder="1" applyFont="1">
      <alignment horizontal="left" vertical="center"/>
    </xf>
    <xf borderId="71" fillId="7" fontId="25" numFmtId="0" xfId="0" applyAlignment="1" applyBorder="1" applyFont="1">
      <alignment vertical="center"/>
    </xf>
    <xf borderId="72" fillId="7" fontId="18" numFmtId="0" xfId="0" applyAlignment="1" applyBorder="1" applyFont="1">
      <alignment vertical="center"/>
    </xf>
    <xf borderId="73" fillId="7" fontId="25" numFmtId="0" xfId="0" applyAlignment="1" applyBorder="1" applyFont="1">
      <alignment horizontal="center" shrinkToFit="0" vertical="center" wrapText="1"/>
    </xf>
    <xf borderId="74" fillId="7" fontId="17" numFmtId="0" xfId="0" applyAlignment="1" applyBorder="1" applyFont="1">
      <alignment horizontal="center" shrinkToFit="0" vertical="center" wrapText="1"/>
    </xf>
    <xf borderId="75" fillId="7" fontId="25" numFmtId="0" xfId="0" applyAlignment="1" applyBorder="1" applyFont="1">
      <alignment horizontal="center" shrinkToFit="0" vertical="center" wrapText="1"/>
    </xf>
    <xf borderId="72" fillId="7" fontId="17" numFmtId="0" xfId="0" applyAlignment="1" applyBorder="1" applyFont="1">
      <alignment horizontal="center" shrinkToFit="0" vertical="center" wrapText="1"/>
    </xf>
    <xf borderId="0" fillId="0" fontId="25" numFmtId="0" xfId="0" applyAlignment="1" applyFont="1">
      <alignment horizontal="left" vertical="top"/>
    </xf>
    <xf borderId="0" fillId="0" fontId="19" numFmtId="0" xfId="0" applyFont="1"/>
    <xf borderId="76" fillId="0" fontId="19" numFmtId="164" xfId="0" applyAlignment="1" applyBorder="1" applyFont="1" applyNumberFormat="1">
      <alignment horizontal="center"/>
    </xf>
    <xf borderId="77" fillId="0" fontId="17" numFmtId="9" xfId="0" applyAlignment="1" applyBorder="1" applyFont="1" applyNumberFormat="1">
      <alignment horizontal="center"/>
    </xf>
    <xf borderId="0" fillId="0" fontId="17" numFmtId="9" xfId="0" applyAlignment="1" applyFont="1" applyNumberFormat="1">
      <alignment horizontal="center"/>
    </xf>
    <xf borderId="76" fillId="0" fontId="19" numFmtId="170" xfId="0" applyBorder="1" applyFont="1" applyNumberFormat="1"/>
    <xf borderId="0" fillId="0" fontId="18" numFmtId="0" xfId="0" applyAlignment="1" applyFont="1">
      <alignment horizontal="left" vertical="top"/>
    </xf>
    <xf borderId="78" fillId="0" fontId="19" numFmtId="164" xfId="0" applyAlignment="1" applyBorder="1" applyFont="1" applyNumberFormat="1">
      <alignment horizontal="center"/>
    </xf>
    <xf borderId="79" fillId="0" fontId="17" numFmtId="9" xfId="0" applyAlignment="1" applyBorder="1" applyFont="1" applyNumberFormat="1">
      <alignment horizontal="center"/>
    </xf>
    <xf borderId="12" fillId="0" fontId="19" numFmtId="164" xfId="0" applyBorder="1" applyFont="1" applyNumberFormat="1"/>
    <xf borderId="12" fillId="0" fontId="17" numFmtId="9" xfId="0" applyAlignment="1" applyBorder="1" applyFont="1" applyNumberFormat="1">
      <alignment horizontal="center"/>
    </xf>
    <xf borderId="78" fillId="0" fontId="19" numFmtId="170" xfId="0" applyBorder="1" applyFont="1" applyNumberFormat="1"/>
    <xf borderId="80" fillId="0" fontId="19" numFmtId="164" xfId="0" applyAlignment="1" applyBorder="1" applyFont="1" applyNumberFormat="1">
      <alignment horizontal="center"/>
    </xf>
    <xf borderId="81" fillId="0" fontId="17" numFmtId="9" xfId="0" applyAlignment="1" applyBorder="1" applyFont="1" applyNumberFormat="1">
      <alignment horizontal="center"/>
    </xf>
    <xf borderId="17" fillId="0" fontId="19" numFmtId="164" xfId="0" applyBorder="1" applyFont="1" applyNumberFormat="1"/>
    <xf borderId="17" fillId="0" fontId="17" numFmtId="9" xfId="0" applyAlignment="1" applyBorder="1" applyFont="1" applyNumberFormat="1">
      <alignment horizontal="center"/>
    </xf>
    <xf borderId="80" fillId="0" fontId="19" numFmtId="170" xfId="0" applyBorder="1" applyFont="1" applyNumberFormat="1"/>
    <xf borderId="82" fillId="0" fontId="18" numFmtId="0" xfId="0" applyAlignment="1" applyBorder="1" applyFont="1">
      <alignment horizontal="left" vertical="top"/>
    </xf>
    <xf borderId="82" fillId="0" fontId="19" numFmtId="0" xfId="0" applyBorder="1" applyFont="1"/>
    <xf borderId="83" fillId="0" fontId="19" numFmtId="164" xfId="0" applyAlignment="1" applyBorder="1" applyFont="1" applyNumberFormat="1">
      <alignment horizontal="center"/>
    </xf>
    <xf borderId="84" fillId="0" fontId="17" numFmtId="9" xfId="0" applyAlignment="1" applyBorder="1" applyFont="1" applyNumberFormat="1">
      <alignment horizontal="center"/>
    </xf>
    <xf borderId="82" fillId="0" fontId="19" numFmtId="164" xfId="0" applyBorder="1" applyFont="1" applyNumberFormat="1"/>
    <xf borderId="82" fillId="0" fontId="17" numFmtId="9" xfId="0" applyAlignment="1" applyBorder="1" applyFont="1" applyNumberFormat="1">
      <alignment horizontal="center"/>
    </xf>
    <xf borderId="83" fillId="0" fontId="19" numFmtId="170" xfId="0" applyBorder="1" applyFont="1" applyNumberFormat="1"/>
    <xf borderId="85" fillId="0" fontId="25" numFmtId="0" xfId="0" applyAlignment="1" applyBorder="1" applyFont="1">
      <alignment horizontal="left" vertical="top"/>
    </xf>
    <xf borderId="85" fillId="0" fontId="19" numFmtId="0" xfId="0" applyBorder="1" applyFont="1"/>
    <xf borderId="86" fillId="0" fontId="19" numFmtId="164" xfId="0" applyAlignment="1" applyBorder="1" applyFont="1" applyNumberFormat="1">
      <alignment horizontal="center"/>
    </xf>
    <xf borderId="87" fillId="0" fontId="17" numFmtId="9" xfId="0" applyAlignment="1" applyBorder="1" applyFont="1" applyNumberFormat="1">
      <alignment horizontal="center"/>
    </xf>
    <xf borderId="85" fillId="0" fontId="19" numFmtId="164" xfId="0" applyBorder="1" applyFont="1" applyNumberFormat="1"/>
    <xf borderId="85" fillId="0" fontId="17" numFmtId="9" xfId="0" applyAlignment="1" applyBorder="1" applyFont="1" applyNumberFormat="1">
      <alignment horizontal="center"/>
    </xf>
    <xf borderId="86" fillId="0" fontId="19" numFmtId="170" xfId="0" applyBorder="1" applyFont="1" applyNumberFormat="1"/>
    <xf borderId="0" fillId="0" fontId="44" numFmtId="0" xfId="0" applyAlignment="1" applyFont="1">
      <alignment horizontal="right"/>
    </xf>
    <xf borderId="0" fillId="0" fontId="6" numFmtId="164" xfId="0" applyFont="1" applyNumberFormat="1"/>
    <xf borderId="0" fillId="0" fontId="5" numFmtId="0" xfId="0" applyFont="1"/>
    <xf borderId="0" fillId="0" fontId="45" numFmtId="0" xfId="0" applyAlignment="1" applyFont="1">
      <alignment horizontal="right"/>
    </xf>
    <xf borderId="0" fillId="0" fontId="10" numFmtId="164" xfId="0" applyFont="1" applyNumberFormat="1"/>
    <xf borderId="0" fillId="0" fontId="11" numFmtId="0" xfId="0" applyFont="1"/>
    <xf borderId="0" fillId="0" fontId="25" numFmtId="0" xfId="0" applyAlignment="1" applyFont="1">
      <alignment horizontal="left" vertical="center"/>
    </xf>
    <xf borderId="0" fillId="0" fontId="46" numFmtId="0" xfId="0" applyAlignment="1" applyFont="1">
      <alignment horizontal="right"/>
    </xf>
    <xf borderId="0" fillId="0" fontId="19" numFmtId="170" xfId="0" applyFont="1" applyNumberFormat="1"/>
    <xf borderId="0" fillId="0" fontId="18" numFmtId="0" xfId="0" applyAlignment="1" applyFont="1">
      <alignment horizontal="left" vertical="center"/>
    </xf>
    <xf borderId="88" fillId="0" fontId="18" numFmtId="0" xfId="0" applyAlignment="1" applyBorder="1" applyFont="1">
      <alignment horizontal="left" vertical="center"/>
    </xf>
    <xf borderId="88" fillId="0" fontId="19" numFmtId="0" xfId="0" applyAlignment="1" applyBorder="1" applyFont="1">
      <alignment horizontal="left"/>
    </xf>
    <xf borderId="88" fillId="0" fontId="19" numFmtId="0" xfId="0" applyBorder="1" applyFont="1"/>
    <xf borderId="89" fillId="0" fontId="19" numFmtId="164" xfId="0" applyAlignment="1" applyBorder="1" applyFont="1" applyNumberFormat="1">
      <alignment horizontal="center"/>
    </xf>
    <xf borderId="90" fillId="0" fontId="17" numFmtId="9" xfId="0" applyAlignment="1" applyBorder="1" applyFont="1" applyNumberFormat="1">
      <alignment horizontal="center"/>
    </xf>
    <xf borderId="91" fillId="0" fontId="19" numFmtId="164" xfId="0" applyBorder="1" applyFont="1" applyNumberFormat="1"/>
    <xf borderId="91" fillId="0" fontId="17" numFmtId="9" xfId="0" applyAlignment="1" applyBorder="1" applyFont="1" applyNumberFormat="1">
      <alignment horizontal="center"/>
    </xf>
    <xf borderId="89" fillId="0" fontId="19" numFmtId="170" xfId="0" applyBorder="1" applyFont="1" applyNumberForma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2086218836565097"/>
          <c:y val="0.05"/>
          <c:w val="0.7754501385041551"/>
          <c:h val="0.95"/>
        </c:manualLayout>
      </c:layout>
      <c:barChart>
        <c:barDir val="bar"/>
        <c:ser>
          <c:idx val="0"/>
          <c:order val="0"/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 sz="1200">
                    <a:latin typeface="Calibri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'Orçamento'!$L$8</c:f>
            </c:strRef>
          </c:cat>
          <c:val>
            <c:numRef>
              <c:f>'Orçamento'!$O$8</c:f>
              <c:numCache/>
            </c:numRef>
          </c:val>
        </c:ser>
        <c:axId val="775020595"/>
        <c:axId val="1492497534"/>
      </c:barChart>
      <c:catAx>
        <c:axId val="77502059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666766"/>
                    </a:solidFill>
                    <a:latin typeface="+mn-lt"/>
                  </a:defRPr>
                </a:pPr>
                <a:r>
                  <a:rPr b="0">
                    <a:solidFill>
                      <a:srgbClr val="666766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 i="0">
                <a:solidFill>
                  <a:srgbClr val="666766"/>
                </a:solidFill>
                <a:latin typeface="Calibri"/>
              </a:defRPr>
            </a:pPr>
          </a:p>
        </c:txPr>
        <c:crossAx val="1492497534"/>
      </c:catAx>
      <c:valAx>
        <c:axId val="1492497534"/>
        <c:scaling>
          <c:orientation val="minMax"/>
          <c:max val="1.0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666766"/>
                    </a:solidFill>
                    <a:latin typeface="+mn-lt"/>
                  </a:defRPr>
                </a:pPr>
                <a:r>
                  <a:rPr b="0">
                    <a:solidFill>
                      <a:srgbClr val="666766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666766"/>
                </a:solidFill>
                <a:latin typeface="Calibri"/>
              </a:defRPr>
            </a:pPr>
          </a:p>
        </c:txPr>
        <c:crossAx val="775020595"/>
        <c:crosses val="max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23199013157894735"/>
          <c:y val="0.049999999999999906"/>
          <c:w val="0.759422610803324"/>
          <c:h val="0.9500000000000001"/>
        </c:manualLayout>
      </c:layout>
      <c:barChart>
        <c:barDir val="bar"/>
        <c:ser>
          <c:idx val="0"/>
          <c:order val="0"/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 sz="1200">
                    <a:latin typeface="Calibri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'Orçamento'!$L$9</c:f>
            </c:strRef>
          </c:cat>
          <c:val>
            <c:numRef>
              <c:f>'Orçamento'!$O$9</c:f>
              <c:numCache/>
            </c:numRef>
          </c:val>
        </c:ser>
        <c:axId val="2109446357"/>
        <c:axId val="555426221"/>
      </c:barChart>
      <c:catAx>
        <c:axId val="210944635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666766"/>
                    </a:solidFill>
                    <a:latin typeface="+mn-lt"/>
                  </a:defRPr>
                </a:pPr>
                <a:r>
                  <a:rPr b="0">
                    <a:solidFill>
                      <a:srgbClr val="666766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 i="0">
                <a:solidFill>
                  <a:srgbClr val="666766"/>
                </a:solidFill>
                <a:latin typeface="Calibri"/>
              </a:defRPr>
            </a:pPr>
          </a:p>
        </c:txPr>
        <c:crossAx val="555426221"/>
      </c:catAx>
      <c:valAx>
        <c:axId val="555426221"/>
        <c:scaling>
          <c:orientation val="minMax"/>
          <c:max val="1.0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666766"/>
                    </a:solidFill>
                    <a:latin typeface="+mn-lt"/>
                  </a:defRPr>
                </a:pPr>
                <a:r>
                  <a:rPr b="0">
                    <a:solidFill>
                      <a:srgbClr val="666766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666766"/>
                </a:solidFill>
                <a:latin typeface="Calibri"/>
              </a:defRPr>
            </a:pPr>
          </a:p>
        </c:txPr>
        <c:crossAx val="2109446357"/>
        <c:crosses val="max"/>
      </c:valAx>
    </c:plotArea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22744221779778395"/>
          <c:y val="0.05000000000000008"/>
          <c:w val="0.7648015495152354"/>
          <c:h val="0.95"/>
        </c:manualLayout>
      </c:layout>
      <c:barChart>
        <c:barDir val="bar"/>
        <c:ser>
          <c:idx val="0"/>
          <c:order val="0"/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 sz="1200">
                    <a:latin typeface="Calibri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'Orçamento'!$L$10</c:f>
            </c:strRef>
          </c:cat>
          <c:val>
            <c:numRef>
              <c:f>'Orçamento'!$O$10</c:f>
              <c:numCache/>
            </c:numRef>
          </c:val>
        </c:ser>
        <c:axId val="2002233930"/>
        <c:axId val="1985688635"/>
      </c:barChart>
      <c:catAx>
        <c:axId val="200223393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666766"/>
                    </a:solidFill>
                    <a:latin typeface="+mn-lt"/>
                  </a:defRPr>
                </a:pPr>
                <a:r>
                  <a:rPr b="0">
                    <a:solidFill>
                      <a:srgbClr val="666766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 i="0">
                <a:solidFill>
                  <a:srgbClr val="666766"/>
                </a:solidFill>
                <a:latin typeface="Calibri"/>
              </a:defRPr>
            </a:pPr>
          </a:p>
        </c:txPr>
        <c:crossAx val="1985688635"/>
      </c:catAx>
      <c:valAx>
        <c:axId val="1985688635"/>
        <c:scaling>
          <c:orientation val="minMax"/>
          <c:max val="1.0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666766"/>
                    </a:solidFill>
                    <a:latin typeface="+mn-lt"/>
                  </a:defRPr>
                </a:pPr>
                <a:r>
                  <a:rPr b="0">
                    <a:solidFill>
                      <a:srgbClr val="666766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666766"/>
                </a:solidFill>
                <a:latin typeface="Calibri"/>
              </a:defRPr>
            </a:pPr>
          </a:p>
        </c:txPr>
        <c:crossAx val="2002233930"/>
        <c:crosses val="max"/>
      </c:valAx>
    </c:plotArea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15004436461218837"/>
          <c:y val="0.05"/>
          <c:w val="0.8402603445290858"/>
          <c:h val="0.95"/>
        </c:manualLayout>
      </c:layout>
      <c:barChart>
        <c:barDir val="bar"/>
        <c:ser>
          <c:idx val="0"/>
          <c:order val="0"/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 sz="1200">
                    <a:latin typeface="Calibri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'Orçamento'!$L$11</c:f>
            </c:strRef>
          </c:cat>
          <c:val>
            <c:numRef>
              <c:f>'Orçamento'!$O$11</c:f>
              <c:numCache/>
            </c:numRef>
          </c:val>
        </c:ser>
        <c:axId val="821097126"/>
        <c:axId val="1107522270"/>
      </c:barChart>
      <c:catAx>
        <c:axId val="82109712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666766"/>
                    </a:solidFill>
                    <a:latin typeface="+mn-lt"/>
                  </a:defRPr>
                </a:pPr>
                <a:r>
                  <a:rPr b="0">
                    <a:solidFill>
                      <a:srgbClr val="666766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 i="0">
                <a:solidFill>
                  <a:srgbClr val="666766"/>
                </a:solidFill>
                <a:latin typeface="Calibri"/>
              </a:defRPr>
            </a:pPr>
          </a:p>
        </c:txPr>
        <c:crossAx val="1107522270"/>
      </c:catAx>
      <c:valAx>
        <c:axId val="1107522270"/>
        <c:scaling>
          <c:orientation val="minMax"/>
          <c:max val="1.0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666766"/>
                    </a:solidFill>
                    <a:latin typeface="+mn-lt"/>
                  </a:defRPr>
                </a:pPr>
                <a:r>
                  <a:rPr b="0">
                    <a:solidFill>
                      <a:srgbClr val="666766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666766"/>
                </a:solidFill>
                <a:latin typeface="Calibri"/>
              </a:defRPr>
            </a:pPr>
          </a:p>
        </c:txPr>
        <c:crossAx val="821097126"/>
        <c:crosses val="max"/>
      </c:valAx>
    </c:plotArea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stack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'Orçado vs. Real'!$B$26:$B$28</c:f>
            </c:strRef>
          </c:cat>
          <c:val>
            <c:numRef>
              <c:f>'Orçado vs. Real'!$F$26:$F$28</c:f>
              <c:numCache/>
            </c:numRef>
          </c:val>
        </c:ser>
        <c:ser>
          <c:idx val="1"/>
          <c:order val="1"/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rgbClr val="333333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rgbClr val="FE2B8F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spPr>
              <a:solidFill>
                <a:schemeClr val="accent4"/>
              </a:solidFill>
              <a:ln cmpd="sng">
                <a:solidFill>
                  <a:srgbClr val="000000"/>
                </a:solidFill>
              </a:ln>
            </c:spPr>
          </c:dPt>
          <c:dLbls>
            <c:numFmt formatCode="General" sourceLinked="1"/>
            <c:txPr>
              <a:bodyPr/>
              <a:lstStyle/>
              <a:p>
                <a:pPr lvl="0">
                  <a:defRPr b="1" i="0" sz="1000">
                    <a:latin typeface="Calibri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'Orçado vs. Real'!$B$26:$B$28</c:f>
            </c:strRef>
          </c:cat>
          <c:val>
            <c:numRef>
              <c:f>'Orçado vs. Real'!$G$26:$G$28</c:f>
              <c:numCache/>
            </c:numRef>
          </c:val>
        </c:ser>
        <c:overlap val="100"/>
        <c:axId val="1060395407"/>
        <c:axId val="1235097255"/>
      </c:barChart>
      <c:catAx>
        <c:axId val="10603954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666766"/>
                    </a:solidFill>
                    <a:latin typeface="+mn-lt"/>
                  </a:defRPr>
                </a:pPr>
                <a:r>
                  <a:rPr b="0">
                    <a:solidFill>
                      <a:srgbClr val="666766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666766"/>
                </a:solidFill>
                <a:latin typeface="Calibri"/>
              </a:defRPr>
            </a:pPr>
          </a:p>
        </c:txPr>
        <c:crossAx val="1235097255"/>
      </c:catAx>
      <c:valAx>
        <c:axId val="123509725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666766"/>
                    </a:solidFill>
                    <a:latin typeface="+mn-lt"/>
                  </a:defRPr>
                </a:pPr>
                <a:r>
                  <a:rPr b="0">
                    <a:solidFill>
                      <a:srgbClr val="666766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666766"/>
                </a:solidFill>
                <a:latin typeface="Calibri"/>
              </a:defRPr>
            </a:pPr>
          </a:p>
        </c:txPr>
        <c:crossAx val="1060395407"/>
      </c:valAx>
    </c:plotArea>
    <c:plotVisOnly val="0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<Relationship Id="rId3" Type="http://schemas.openxmlformats.org/officeDocument/2006/relationships/image" Target="../media/image9.png"/><Relationship Id="rId4" Type="http://schemas.openxmlformats.org/officeDocument/2006/relationships/image" Target="../media/image3.png"/></Relationships>
</file>

<file path=xl/drawings/_rels/drawing2.xml.rels><?xml version="1.0" encoding="UTF-8" standalone="yes"?><Relationships xmlns="http://schemas.openxmlformats.org/package/2006/relationships"><Relationship Id="rId11" Type="http://schemas.openxmlformats.org/officeDocument/2006/relationships/image" Target="../media/image2.png"/><Relationship Id="rId10" Type="http://schemas.openxmlformats.org/officeDocument/2006/relationships/image" Target="../media/image4.png"/><Relationship Id="rId13" Type="http://schemas.openxmlformats.org/officeDocument/2006/relationships/image" Target="../media/image3.png"/><Relationship Id="rId12" Type="http://schemas.openxmlformats.org/officeDocument/2006/relationships/image" Target="../media/image1.png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9" Type="http://schemas.openxmlformats.org/officeDocument/2006/relationships/image" Target="../media/image6.png"/><Relationship Id="rId5" Type="http://schemas.openxmlformats.org/officeDocument/2006/relationships/image" Target="../media/image11.png"/><Relationship Id="rId6" Type="http://schemas.openxmlformats.org/officeDocument/2006/relationships/image" Target="../media/image12.png"/><Relationship Id="rId7" Type="http://schemas.openxmlformats.org/officeDocument/2006/relationships/image" Target="../media/image13.png"/><Relationship Id="rId8" Type="http://schemas.openxmlformats.org/officeDocument/2006/relationships/image" Target="../media/image10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6.png"/><Relationship Id="rId3" Type="http://schemas.openxmlformats.org/officeDocument/2006/relationships/image" Target="../media/image1.png"/><Relationship Id="rId4" Type="http://schemas.openxmlformats.org/officeDocument/2006/relationships/image" Target="../media/image5.png"/></Relationships>
</file>

<file path=xl/drawings/_rels/drawing4.xml.rels><?xml version="1.0" encoding="UTF-8" standalone="yes"?><Relationships xmlns="http://schemas.openxmlformats.org/package/2006/relationships"><Relationship Id="rId10" Type="http://schemas.openxmlformats.org/officeDocument/2006/relationships/image" Target="../media/image3.png"/><Relationship Id="rId1" Type="http://schemas.openxmlformats.org/officeDocument/2006/relationships/chart" Target="../charts/chart5.xml"/><Relationship Id="rId2" Type="http://schemas.openxmlformats.org/officeDocument/2006/relationships/image" Target="../media/image11.png"/><Relationship Id="rId3" Type="http://schemas.openxmlformats.org/officeDocument/2006/relationships/image" Target="../media/image12.png"/><Relationship Id="rId4" Type="http://schemas.openxmlformats.org/officeDocument/2006/relationships/image" Target="../media/image13.png"/><Relationship Id="rId9" Type="http://schemas.openxmlformats.org/officeDocument/2006/relationships/image" Target="../media/image1.png"/><Relationship Id="rId5" Type="http://schemas.openxmlformats.org/officeDocument/2006/relationships/image" Target="../media/image10.png"/><Relationship Id="rId6" Type="http://schemas.openxmlformats.org/officeDocument/2006/relationships/image" Target="../media/image6.png"/><Relationship Id="rId7" Type="http://schemas.openxmlformats.org/officeDocument/2006/relationships/image" Target="../media/image4.png"/><Relationship Id="rId8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66675</xdr:colOff>
      <xdr:row>2</xdr:row>
      <xdr:rowOff>219075</xdr:rowOff>
    </xdr:from>
    <xdr:ext cx="1485900" cy="1600200"/>
    <xdr:grpSp>
      <xdr:nvGrpSpPr>
        <xdr:cNvPr id="2" name="Shape 2"/>
        <xdr:cNvGrpSpPr/>
      </xdr:nvGrpSpPr>
      <xdr:grpSpPr>
        <a:xfrm>
          <a:off x="4603050" y="2979900"/>
          <a:ext cx="1485900" cy="1600200"/>
          <a:chOff x="4603050" y="2979900"/>
          <a:chExt cx="1485900" cy="1600200"/>
        </a:xfrm>
      </xdr:grpSpPr>
      <xdr:grpSp>
        <xdr:nvGrpSpPr>
          <xdr:cNvPr id="3" name="Shape 3" title="Desenho"/>
          <xdr:cNvGrpSpPr/>
        </xdr:nvGrpSpPr>
        <xdr:grpSpPr>
          <a:xfrm>
            <a:off x="4603050" y="2979900"/>
            <a:ext cx="1485900" cy="1600200"/>
            <a:chOff x="4612650" y="2970289"/>
            <a:chExt cx="1466700" cy="1585513"/>
          </a:xfrm>
        </xdr:grpSpPr>
        <xdr:sp>
          <xdr:nvSpPr>
            <xdr:cNvPr id="4" name="Shape 4"/>
            <xdr:cNvSpPr/>
          </xdr:nvSpPr>
          <xdr:spPr>
            <a:xfrm>
              <a:off x="4612650" y="2970289"/>
              <a:ext cx="1466700" cy="15855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4612650" y="3133502"/>
              <a:ext cx="1466700" cy="1422300"/>
            </a:xfrm>
            <a:prstGeom prst="round2DiagRect">
              <a:avLst>
                <a:gd fmla="val 16667" name="adj1"/>
                <a:gd fmla="val 0" name="adj2"/>
              </a:avLst>
            </a:prstGeom>
            <a:solidFill>
              <a:srgbClr val="F4E6E9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SzPts val="1400"/>
                <a:buFont typeface="Arial"/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6" name="Shape 6"/>
            <xdr:cNvSpPr txBox="1"/>
          </xdr:nvSpPr>
          <xdr:spPr>
            <a:xfrm>
              <a:off x="4683613" y="4141494"/>
              <a:ext cx="1324677" cy="378181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ctr">
                <a:spcBef>
                  <a:spcPts val="0"/>
                </a:spcBef>
                <a:spcAft>
                  <a:spcPts val="0"/>
                </a:spcAft>
                <a:buClr>
                  <a:schemeClr val="dk1"/>
                </a:buClr>
                <a:buSzPts val="3000"/>
                <a:buFont typeface="Comfortaa"/>
                <a:buNone/>
              </a:pPr>
              <a:r>
                <a:rPr b="1" lang="en-US" sz="1200">
                  <a:solidFill>
                    <a:srgbClr val="FE2B8F"/>
                  </a:solidFill>
                  <a:latin typeface="Nunito Sans"/>
                  <a:ea typeface="Nunito Sans"/>
                  <a:cs typeface="Nunito Sans"/>
                  <a:sym typeface="Nunito Sans"/>
                </a:rPr>
                <a:t>ORÇAMENTO</a:t>
              </a:r>
              <a:endParaRPr b="1" sz="1200">
                <a:solidFill>
                  <a:srgbClr val="FE2B8F"/>
                </a:solidFill>
                <a:latin typeface="Nunito Sans"/>
                <a:ea typeface="Nunito Sans"/>
                <a:cs typeface="Nunito Sans"/>
                <a:sym typeface="Nunito Sans"/>
              </a:endParaRPr>
            </a:p>
          </xdr:txBody>
        </xdr:sp>
        <xdr:sp>
          <xdr:nvSpPr>
            <xdr:cNvPr id="7" name="Shape 7"/>
            <xdr:cNvSpPr/>
          </xdr:nvSpPr>
          <xdr:spPr>
            <a:xfrm>
              <a:off x="5143970" y="2970289"/>
              <a:ext cx="403800" cy="378300"/>
            </a:xfrm>
            <a:prstGeom prst="ellipse">
              <a:avLst/>
            </a:prstGeom>
            <a:solidFill>
              <a:srgbClr val="FE2B8F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SzPts val="1100"/>
                <a:buFont typeface="Arial"/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8" name="Shape 8"/>
            <xdr:cNvSpPr txBox="1"/>
          </xdr:nvSpPr>
          <xdr:spPr>
            <a:xfrm>
              <a:off x="5143955" y="2997071"/>
              <a:ext cx="403800" cy="3105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ctr">
                <a:spcBef>
                  <a:spcPts val="0"/>
                </a:spcBef>
                <a:spcAft>
                  <a:spcPts val="0"/>
                </a:spcAft>
                <a:buClr>
                  <a:schemeClr val="lt1"/>
                </a:buClr>
                <a:buSzPts val="4000"/>
                <a:buFont typeface="Proxima Nova"/>
                <a:buNone/>
              </a:pPr>
              <a:r>
                <a:rPr b="1" lang="en-US" sz="2200">
                  <a:solidFill>
                    <a:schemeClr val="lt1"/>
                  </a:solidFill>
                  <a:latin typeface="Nunito Sans"/>
                  <a:ea typeface="Nunito Sans"/>
                  <a:cs typeface="Nunito Sans"/>
                  <a:sym typeface="Nunito Sans"/>
                </a:rPr>
                <a:t>1</a:t>
              </a:r>
              <a:endParaRPr sz="2200">
                <a:latin typeface="Nunito Sans"/>
                <a:ea typeface="Nunito Sans"/>
                <a:cs typeface="Nunito Sans"/>
                <a:sym typeface="Nunito Sans"/>
              </a:endParaRPr>
            </a:p>
          </xdr:txBody>
        </xdr:sp>
        <xdr:pic>
          <xdr:nvPicPr>
            <xdr:cNvPr descr="Asset 1@2x.png" id="9" name="Shape 9"/>
            <xdr:cNvPicPr preferRelativeResize="0"/>
          </xdr:nvPicPr>
          <xdr:blipFill rotWithShape="1">
            <a:blip r:embed="rId1">
              <a:alphaModFix/>
            </a:blip>
            <a:srcRect b="0" l="0" r="0" t="0"/>
            <a:stretch/>
          </xdr:blipFill>
          <xdr:spPr>
            <a:xfrm>
              <a:off x="5015688" y="3456288"/>
              <a:ext cx="660324" cy="647424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oneCellAnchor>
    <xdr:from>
      <xdr:col>4</xdr:col>
      <xdr:colOff>66675</xdr:colOff>
      <xdr:row>2</xdr:row>
      <xdr:rowOff>219075</xdr:rowOff>
    </xdr:from>
    <xdr:ext cx="1485900" cy="1609725"/>
    <xdr:grpSp>
      <xdr:nvGrpSpPr>
        <xdr:cNvPr id="2" name="Shape 2"/>
        <xdr:cNvGrpSpPr/>
      </xdr:nvGrpSpPr>
      <xdr:grpSpPr>
        <a:xfrm>
          <a:off x="4603050" y="2975138"/>
          <a:ext cx="1485900" cy="1609725"/>
          <a:chOff x="4603050" y="2975138"/>
          <a:chExt cx="1485900" cy="1609725"/>
        </a:xfrm>
      </xdr:grpSpPr>
      <xdr:grpSp>
        <xdr:nvGrpSpPr>
          <xdr:cNvPr id="10" name="Shape 10" title="Desenho"/>
          <xdr:cNvGrpSpPr/>
        </xdr:nvGrpSpPr>
        <xdr:grpSpPr>
          <a:xfrm>
            <a:off x="4603050" y="2975138"/>
            <a:ext cx="1485900" cy="1609725"/>
            <a:chOff x="4612650" y="2970289"/>
            <a:chExt cx="1466700" cy="1592411"/>
          </a:xfrm>
        </xdr:grpSpPr>
        <xdr:sp>
          <xdr:nvSpPr>
            <xdr:cNvPr id="4" name="Shape 4"/>
            <xdr:cNvSpPr/>
          </xdr:nvSpPr>
          <xdr:spPr>
            <a:xfrm>
              <a:off x="4612650" y="2970289"/>
              <a:ext cx="1466700" cy="15924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1" name="Shape 11"/>
            <xdr:cNvSpPr/>
          </xdr:nvSpPr>
          <xdr:spPr>
            <a:xfrm>
              <a:off x="4612650" y="3133500"/>
              <a:ext cx="1466700" cy="1429200"/>
            </a:xfrm>
            <a:prstGeom prst="round2DiagRect">
              <a:avLst>
                <a:gd fmla="val 16667" name="adj1"/>
                <a:gd fmla="val 0" name="adj2"/>
              </a:avLst>
            </a:prstGeom>
            <a:solidFill>
              <a:srgbClr val="F4E6E9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SzPts val="1400"/>
                <a:buFont typeface="Arial"/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2" name="Shape 12"/>
            <xdr:cNvSpPr txBox="1"/>
          </xdr:nvSpPr>
          <xdr:spPr>
            <a:xfrm>
              <a:off x="4683614" y="4156600"/>
              <a:ext cx="1324800" cy="3783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ctr">
                <a:spcBef>
                  <a:spcPts val="0"/>
                </a:spcBef>
                <a:spcAft>
                  <a:spcPts val="0"/>
                </a:spcAft>
                <a:buClr>
                  <a:schemeClr val="dk1"/>
                </a:buClr>
                <a:buSzPts val="3000"/>
                <a:buFont typeface="Comfortaa"/>
                <a:buNone/>
              </a:pPr>
              <a:r>
                <a:rPr b="1" lang="en-US" sz="1200">
                  <a:solidFill>
                    <a:srgbClr val="FE2B8F"/>
                  </a:solidFill>
                  <a:latin typeface="Nunito Sans"/>
                  <a:ea typeface="Nunito Sans"/>
                  <a:cs typeface="Nunito Sans"/>
                  <a:sym typeface="Nunito Sans"/>
                </a:rPr>
                <a:t>LANÇAMENTO</a:t>
              </a:r>
              <a:endParaRPr b="1" sz="1200">
                <a:solidFill>
                  <a:srgbClr val="FE2B8F"/>
                </a:solidFill>
                <a:latin typeface="Nunito Sans"/>
                <a:ea typeface="Nunito Sans"/>
                <a:cs typeface="Nunito Sans"/>
                <a:sym typeface="Nunito Sans"/>
              </a:endParaRPr>
            </a:p>
          </xdr:txBody>
        </xdr:sp>
        <xdr:sp>
          <xdr:nvSpPr>
            <xdr:cNvPr id="13" name="Shape 13"/>
            <xdr:cNvSpPr/>
          </xdr:nvSpPr>
          <xdr:spPr>
            <a:xfrm>
              <a:off x="5143970" y="2970289"/>
              <a:ext cx="403800" cy="378300"/>
            </a:xfrm>
            <a:prstGeom prst="ellipse">
              <a:avLst/>
            </a:prstGeom>
            <a:solidFill>
              <a:srgbClr val="FE2B8F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SzPts val="1100"/>
                <a:buFont typeface="Arial"/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4" name="Shape 14"/>
            <xdr:cNvSpPr txBox="1"/>
          </xdr:nvSpPr>
          <xdr:spPr>
            <a:xfrm>
              <a:off x="5143955" y="2997071"/>
              <a:ext cx="403800" cy="3105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ctr">
                <a:spcBef>
                  <a:spcPts val="0"/>
                </a:spcBef>
                <a:spcAft>
                  <a:spcPts val="0"/>
                </a:spcAft>
                <a:buClr>
                  <a:schemeClr val="lt1"/>
                </a:buClr>
                <a:buSzPts val="4000"/>
                <a:buFont typeface="Proxima Nova"/>
                <a:buNone/>
              </a:pPr>
              <a:r>
                <a:rPr b="1" lang="en-US" sz="2200">
                  <a:solidFill>
                    <a:schemeClr val="lt1"/>
                  </a:solidFill>
                  <a:latin typeface="Nunito Sans"/>
                  <a:ea typeface="Nunito Sans"/>
                  <a:cs typeface="Nunito Sans"/>
                  <a:sym typeface="Nunito Sans"/>
                </a:rPr>
                <a:t>2</a:t>
              </a:r>
              <a:endParaRPr sz="2200">
                <a:latin typeface="Nunito Sans"/>
                <a:ea typeface="Nunito Sans"/>
                <a:cs typeface="Nunito Sans"/>
                <a:sym typeface="Nunito Sans"/>
              </a:endParaRPr>
            </a:p>
          </xdr:txBody>
        </xdr:sp>
        <xdr:pic>
          <xdr:nvPicPr>
            <xdr:cNvPr id="15" name="Shape 15"/>
            <xdr:cNvPicPr preferRelativeResize="0"/>
          </xdr:nvPicPr>
          <xdr:blipFill rotWithShape="1">
            <a:blip r:embed="rId2">
              <a:alphaModFix/>
            </a:blip>
            <a:srcRect b="0" l="0" r="0" t="0"/>
            <a:stretch/>
          </xdr:blipFill>
          <xdr:spPr>
            <a:xfrm>
              <a:off x="5027412" y="3463413"/>
              <a:ext cx="636876" cy="633175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oneCellAnchor>
    <xdr:from>
      <xdr:col>7</xdr:col>
      <xdr:colOff>57150</xdr:colOff>
      <xdr:row>2</xdr:row>
      <xdr:rowOff>219075</xdr:rowOff>
    </xdr:from>
    <xdr:ext cx="1485900" cy="1600200"/>
    <xdr:grpSp>
      <xdr:nvGrpSpPr>
        <xdr:cNvPr id="2" name="Shape 2"/>
        <xdr:cNvGrpSpPr/>
      </xdr:nvGrpSpPr>
      <xdr:grpSpPr>
        <a:xfrm>
          <a:off x="4603050" y="2979900"/>
          <a:ext cx="1485900" cy="1600200"/>
          <a:chOff x="4603050" y="2979900"/>
          <a:chExt cx="1485900" cy="1600200"/>
        </a:xfrm>
      </xdr:grpSpPr>
      <xdr:grpSp>
        <xdr:nvGrpSpPr>
          <xdr:cNvPr id="16" name="Shape 16" title="Desenho"/>
          <xdr:cNvGrpSpPr/>
        </xdr:nvGrpSpPr>
        <xdr:grpSpPr>
          <a:xfrm>
            <a:off x="4603050" y="2979900"/>
            <a:ext cx="1485900" cy="1600200"/>
            <a:chOff x="4612650" y="2970289"/>
            <a:chExt cx="1466700" cy="1581511"/>
          </a:xfrm>
        </xdr:grpSpPr>
        <xdr:sp>
          <xdr:nvSpPr>
            <xdr:cNvPr id="4" name="Shape 4"/>
            <xdr:cNvSpPr/>
          </xdr:nvSpPr>
          <xdr:spPr>
            <a:xfrm>
              <a:off x="4612650" y="2970289"/>
              <a:ext cx="1466700" cy="15815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7" name="Shape 17"/>
            <xdr:cNvSpPr/>
          </xdr:nvSpPr>
          <xdr:spPr>
            <a:xfrm>
              <a:off x="4612650" y="3122900"/>
              <a:ext cx="1466700" cy="1428900"/>
            </a:xfrm>
            <a:prstGeom prst="round2DiagRect">
              <a:avLst>
                <a:gd fmla="val 16667" name="adj1"/>
                <a:gd fmla="val 0" name="adj2"/>
              </a:avLst>
            </a:prstGeom>
            <a:solidFill>
              <a:srgbClr val="F4E6E9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SzPts val="1400"/>
                <a:buFont typeface="Arial"/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8" name="Shape 18"/>
            <xdr:cNvSpPr txBox="1"/>
          </xdr:nvSpPr>
          <xdr:spPr>
            <a:xfrm>
              <a:off x="4683494" y="4141360"/>
              <a:ext cx="1324641" cy="378166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ctr">
                <a:spcBef>
                  <a:spcPts val="0"/>
                </a:spcBef>
                <a:spcAft>
                  <a:spcPts val="0"/>
                </a:spcAft>
                <a:buClr>
                  <a:schemeClr val="dk1"/>
                </a:buClr>
                <a:buSzPts val="3000"/>
                <a:buFont typeface="Comfortaa"/>
                <a:buNone/>
              </a:pPr>
              <a:r>
                <a:rPr b="1" lang="en-US" sz="1200">
                  <a:solidFill>
                    <a:srgbClr val="FE2B8F"/>
                  </a:solidFill>
                  <a:latin typeface="Nunito Sans"/>
                  <a:ea typeface="Nunito Sans"/>
                  <a:cs typeface="Nunito Sans"/>
                  <a:sym typeface="Nunito Sans"/>
                </a:rPr>
                <a:t>COMPARATIVO</a:t>
              </a:r>
              <a:endParaRPr b="1" sz="1200">
                <a:solidFill>
                  <a:srgbClr val="FE2B8F"/>
                </a:solidFill>
                <a:latin typeface="Nunito Sans"/>
                <a:ea typeface="Nunito Sans"/>
                <a:cs typeface="Nunito Sans"/>
                <a:sym typeface="Nunito Sans"/>
              </a:endParaRPr>
            </a:p>
          </xdr:txBody>
        </xdr:sp>
        <xdr:sp>
          <xdr:nvSpPr>
            <xdr:cNvPr id="19" name="Shape 19"/>
            <xdr:cNvSpPr/>
          </xdr:nvSpPr>
          <xdr:spPr>
            <a:xfrm>
              <a:off x="5143970" y="2970289"/>
              <a:ext cx="403800" cy="378300"/>
            </a:xfrm>
            <a:prstGeom prst="ellipse">
              <a:avLst/>
            </a:prstGeom>
            <a:solidFill>
              <a:srgbClr val="FE2B8F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SzPts val="1100"/>
                <a:buFont typeface="Arial"/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20" name="Shape 20"/>
            <xdr:cNvSpPr txBox="1"/>
          </xdr:nvSpPr>
          <xdr:spPr>
            <a:xfrm>
              <a:off x="5143955" y="2997071"/>
              <a:ext cx="403800" cy="3105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ctr">
                <a:spcBef>
                  <a:spcPts val="0"/>
                </a:spcBef>
                <a:spcAft>
                  <a:spcPts val="0"/>
                </a:spcAft>
                <a:buClr>
                  <a:schemeClr val="lt1"/>
                </a:buClr>
                <a:buSzPts val="4000"/>
                <a:buFont typeface="Proxima Nova"/>
                <a:buNone/>
              </a:pPr>
              <a:r>
                <a:rPr b="1" lang="en-US" sz="2200">
                  <a:solidFill>
                    <a:schemeClr val="lt1"/>
                  </a:solidFill>
                  <a:latin typeface="Nunito Sans"/>
                  <a:ea typeface="Nunito Sans"/>
                  <a:cs typeface="Nunito Sans"/>
                  <a:sym typeface="Nunito Sans"/>
                </a:rPr>
                <a:t>3</a:t>
              </a:r>
              <a:endParaRPr sz="2200">
                <a:latin typeface="Nunito Sans"/>
                <a:ea typeface="Nunito Sans"/>
                <a:cs typeface="Nunito Sans"/>
                <a:sym typeface="Nunito Sans"/>
              </a:endParaRPr>
            </a:p>
          </xdr:txBody>
        </xdr:sp>
        <xdr:pic>
          <xdr:nvPicPr>
            <xdr:cNvPr id="21" name="Shape 21"/>
            <xdr:cNvPicPr preferRelativeResize="0"/>
          </xdr:nvPicPr>
          <xdr:blipFill rotWithShape="1">
            <a:blip r:embed="rId3">
              <a:alphaModFix/>
            </a:blip>
            <a:srcRect b="0" l="0" r="0" t="0"/>
            <a:stretch/>
          </xdr:blipFill>
          <xdr:spPr>
            <a:xfrm>
              <a:off x="4984113" y="3420225"/>
              <a:ext cx="723775" cy="719549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oneCellAnchor>
    <xdr:from>
      <xdr:col>9</xdr:col>
      <xdr:colOff>571500</xdr:colOff>
      <xdr:row>3</xdr:row>
      <xdr:rowOff>142875</xdr:rowOff>
    </xdr:from>
    <xdr:ext cx="2419350" cy="1828800"/>
    <xdr:grpSp>
      <xdr:nvGrpSpPr>
        <xdr:cNvPr id="2" name="Shape 2" title="Desenho"/>
        <xdr:cNvGrpSpPr/>
      </xdr:nvGrpSpPr>
      <xdr:grpSpPr>
        <a:xfrm>
          <a:off x="3922840" y="2756063"/>
          <a:ext cx="2846320" cy="2047875"/>
          <a:chOff x="3922840" y="2756063"/>
          <a:chExt cx="2846320" cy="2047875"/>
        </a:xfrm>
      </xdr:grpSpPr>
      <xdr:grpSp>
        <xdr:nvGrpSpPr>
          <xdr:cNvPr id="22" name="Shape 22" title="Desenho"/>
          <xdr:cNvGrpSpPr/>
        </xdr:nvGrpSpPr>
        <xdr:grpSpPr>
          <a:xfrm>
            <a:off x="3922840" y="2756063"/>
            <a:ext cx="2846320" cy="2047875"/>
            <a:chOff x="4150025" y="2590050"/>
            <a:chExt cx="2392500" cy="2392500"/>
          </a:xfrm>
        </xdr:grpSpPr>
        <xdr:sp>
          <xdr:nvSpPr>
            <xdr:cNvPr id="4" name="Shape 4"/>
            <xdr:cNvSpPr/>
          </xdr:nvSpPr>
          <xdr:spPr>
            <a:xfrm>
              <a:off x="4333475" y="2590050"/>
              <a:ext cx="2025600" cy="23925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23" name="Shape 23"/>
            <xdr:cNvSpPr/>
          </xdr:nvSpPr>
          <xdr:spPr>
            <a:xfrm rot="-5400000">
              <a:off x="4333475" y="2590050"/>
              <a:ext cx="2025600" cy="2392500"/>
            </a:xfrm>
            <a:prstGeom prst="round1Rect">
              <a:avLst>
                <a:gd fmla="val 16667" name="adj"/>
              </a:avLst>
            </a:prstGeom>
            <a:solidFill>
              <a:srgbClr val="FFFFFF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SzPts val="1400"/>
                <a:buFont typeface="Arial"/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24" name="Shape 24"/>
            <xdr:cNvSpPr txBox="1"/>
          </xdr:nvSpPr>
          <xdr:spPr>
            <a:xfrm>
              <a:off x="4378750" y="3021288"/>
              <a:ext cx="1935033" cy="1517437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ctr">
                <a:lnSpc>
                  <a:spcPct val="80000"/>
                </a:lnSpc>
                <a:spcBef>
                  <a:spcPts val="0"/>
                </a:spcBef>
                <a:spcAft>
                  <a:spcPts val="0"/>
                </a:spcAft>
                <a:buClr>
                  <a:schemeClr val="dk1"/>
                </a:buClr>
                <a:buSzPts val="1260"/>
                <a:buFont typeface="Comfortaa"/>
                <a:buNone/>
              </a:pPr>
              <a:r>
                <a:rPr b="1" lang="en-US" sz="1300">
                  <a:solidFill>
                    <a:srgbClr val="FE2B8F"/>
                  </a:solidFill>
                  <a:latin typeface="Archivo"/>
                  <a:ea typeface="Archivo"/>
                  <a:cs typeface="Archivo"/>
                  <a:sym typeface="Archivo"/>
                </a:rPr>
                <a:t>Quer controlar </a:t>
              </a:r>
              <a:endParaRPr b="1" sz="1300">
                <a:solidFill>
                  <a:srgbClr val="FE2B8F"/>
                </a:solidFill>
                <a:latin typeface="Archivo"/>
                <a:ea typeface="Archivo"/>
                <a:cs typeface="Archivo"/>
                <a:sym typeface="Archivo"/>
              </a:endParaRPr>
            </a:p>
            <a:p>
              <a:pPr indent="0" lvl="0" marL="0" rtl="0" algn="ctr">
                <a:lnSpc>
                  <a:spcPct val="80000"/>
                </a:lnSpc>
                <a:spcBef>
                  <a:spcPts val="0"/>
                </a:spcBef>
                <a:spcAft>
                  <a:spcPts val="0"/>
                </a:spcAft>
                <a:buClr>
                  <a:schemeClr val="dk1"/>
                </a:buClr>
                <a:buSzPts val="1260"/>
                <a:buFont typeface="Comfortaa"/>
                <a:buNone/>
              </a:pPr>
              <a:r>
                <a:rPr b="1" lang="en-US" sz="1300">
                  <a:solidFill>
                    <a:srgbClr val="FE2B8F"/>
                  </a:solidFill>
                  <a:latin typeface="Archivo"/>
                  <a:ea typeface="Archivo"/>
                  <a:cs typeface="Archivo"/>
                  <a:sym typeface="Archivo"/>
                </a:rPr>
                <a:t>seus reembolsos e despesas de viagem de forma rápida</a:t>
              </a:r>
              <a:endParaRPr b="1" sz="1300">
                <a:solidFill>
                  <a:srgbClr val="FE2B8F"/>
                </a:solidFill>
                <a:latin typeface="Archivo"/>
                <a:ea typeface="Archivo"/>
                <a:cs typeface="Archivo"/>
                <a:sym typeface="Archivo"/>
              </a:endParaRPr>
            </a:p>
            <a:p>
              <a:pPr indent="0" lvl="0" marL="0" rtl="0" algn="ctr">
                <a:lnSpc>
                  <a:spcPct val="80000"/>
                </a:lnSpc>
                <a:spcBef>
                  <a:spcPts val="0"/>
                </a:spcBef>
                <a:spcAft>
                  <a:spcPts val="0"/>
                </a:spcAft>
                <a:buClr>
                  <a:schemeClr val="dk1"/>
                </a:buClr>
                <a:buSzPts val="1260"/>
                <a:buFont typeface="Comfortaa"/>
                <a:buNone/>
              </a:pPr>
              <a:r>
                <a:rPr b="1" lang="en-US" sz="1300">
                  <a:solidFill>
                    <a:srgbClr val="FE2B8F"/>
                  </a:solidFill>
                  <a:latin typeface="Archivo"/>
                  <a:ea typeface="Archivo"/>
                  <a:cs typeface="Archivo"/>
                  <a:sym typeface="Archivo"/>
                </a:rPr>
                <a:t>e profissional?</a:t>
              </a:r>
              <a:br>
                <a:rPr b="1" lang="en-US" sz="1300">
                  <a:solidFill>
                    <a:srgbClr val="FE2B8F"/>
                  </a:solidFill>
                  <a:latin typeface="Archivo"/>
                  <a:ea typeface="Archivo"/>
                  <a:cs typeface="Archivo"/>
                  <a:sym typeface="Archivo"/>
                </a:rPr>
              </a:br>
              <a:br>
                <a:rPr lang="en-US" sz="1120">
                  <a:latin typeface="Proxima Nova"/>
                  <a:ea typeface="Proxima Nova"/>
                  <a:cs typeface="Proxima Nova"/>
                  <a:sym typeface="Proxima Nova"/>
                </a:rPr>
              </a:br>
              <a:r>
                <a:rPr lang="en-US" sz="1120">
                  <a:solidFill>
                    <a:srgbClr val="333333"/>
                  </a:solidFill>
                  <a:latin typeface="Proxima Nova"/>
                  <a:ea typeface="Proxima Nova"/>
                  <a:cs typeface="Proxima Nova"/>
                  <a:sym typeface="Proxima Nova"/>
                </a:rPr>
                <a:t>Faça um teste grátis da </a:t>
              </a:r>
              <a:r>
                <a:rPr lang="en-US" sz="1120">
                  <a:solidFill>
                    <a:srgbClr val="FE2B8F"/>
                  </a:solidFill>
                  <a:latin typeface="Proxima Nova"/>
                  <a:ea typeface="Proxima Nova"/>
                  <a:cs typeface="Proxima Nova"/>
                  <a:sym typeface="Proxima Nova"/>
                </a:rPr>
                <a:t>Flash Expense</a:t>
              </a:r>
              <a:r>
                <a:rPr lang="en-US" sz="1120">
                  <a:solidFill>
                    <a:srgbClr val="333333"/>
                  </a:solidFill>
                  <a:latin typeface="Proxima Nova"/>
                  <a:ea typeface="Proxima Nova"/>
                  <a:cs typeface="Proxima Nova"/>
                  <a:sym typeface="Proxima Nova"/>
                </a:rPr>
                <a:t> e otimize sua gestão de viagens corporativas.</a:t>
              </a:r>
              <a:endParaRPr sz="1120">
                <a:solidFill>
                  <a:srgbClr val="333333"/>
                </a:solidFill>
                <a:latin typeface="Proxima Nova"/>
                <a:ea typeface="Proxima Nova"/>
                <a:cs typeface="Proxima Nova"/>
                <a:sym typeface="Proxima Nova"/>
              </a:endParaRPr>
            </a:p>
          </xdr:txBody>
        </xdr:sp>
      </xdr:grpSp>
    </xdr:grpSp>
    <xdr:clientData fLocksWithSheet="0"/>
  </xdr:oneCellAnchor>
  <xdr:oneCellAnchor>
    <xdr:from>
      <xdr:col>1</xdr:col>
      <xdr:colOff>0</xdr:colOff>
      <xdr:row>1</xdr:row>
      <xdr:rowOff>0</xdr:rowOff>
    </xdr:from>
    <xdr:ext cx="962025" cy="600075"/>
    <xdr:pic>
      <xdr:nvPicPr>
        <xdr:cNvPr id="0" name="image3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209550</xdr:colOff>
      <xdr:row>13</xdr:row>
      <xdr:rowOff>171450</xdr:rowOff>
    </xdr:from>
    <xdr:ext cx="3419475" cy="1076325"/>
    <xdr:graphicFrame>
      <xdr:nvGraphicFramePr>
        <xdr:cNvPr id="1828998683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10</xdr:col>
      <xdr:colOff>209550</xdr:colOff>
      <xdr:row>19</xdr:row>
      <xdr:rowOff>152400</xdr:rowOff>
    </xdr:from>
    <xdr:ext cx="3419475" cy="590550"/>
    <xdr:graphicFrame>
      <xdr:nvGraphicFramePr>
        <xdr:cNvPr id="1009995470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10</xdr:col>
      <xdr:colOff>209550</xdr:colOff>
      <xdr:row>22</xdr:row>
      <xdr:rowOff>171450</xdr:rowOff>
    </xdr:from>
    <xdr:ext cx="3419475" cy="533400"/>
    <xdr:graphicFrame>
      <xdr:nvGraphicFramePr>
        <xdr:cNvPr id="1507938728" name="Chart 3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10</xdr:col>
      <xdr:colOff>209550</xdr:colOff>
      <xdr:row>25</xdr:row>
      <xdr:rowOff>161925</xdr:rowOff>
    </xdr:from>
    <xdr:ext cx="3419475" cy="533400"/>
    <xdr:graphicFrame>
      <xdr:nvGraphicFramePr>
        <xdr:cNvPr id="1432049557" name="Chart 4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1</xdr:col>
      <xdr:colOff>257175</xdr:colOff>
      <xdr:row>15</xdr:row>
      <xdr:rowOff>142875</xdr:rowOff>
    </xdr:from>
    <xdr:ext cx="476250" cy="466725"/>
    <xdr:grpSp>
      <xdr:nvGrpSpPr>
        <xdr:cNvPr id="2" name="Shape 2"/>
        <xdr:cNvGrpSpPr/>
      </xdr:nvGrpSpPr>
      <xdr:grpSpPr>
        <a:xfrm>
          <a:off x="5107875" y="3546638"/>
          <a:ext cx="476250" cy="466725"/>
          <a:chOff x="5107875" y="3546638"/>
          <a:chExt cx="476250" cy="466725"/>
        </a:xfrm>
      </xdr:grpSpPr>
      <xdr:grpSp>
        <xdr:nvGrpSpPr>
          <xdr:cNvPr id="25" name="Shape 25"/>
          <xdr:cNvGrpSpPr/>
        </xdr:nvGrpSpPr>
        <xdr:grpSpPr>
          <a:xfrm>
            <a:off x="5107875" y="3546638"/>
            <a:ext cx="476250" cy="466725"/>
            <a:chOff x="5107875" y="3546638"/>
            <a:chExt cx="476250" cy="466725"/>
          </a:xfrm>
        </xdr:grpSpPr>
        <xdr:sp>
          <xdr:nvSpPr>
            <xdr:cNvPr id="4" name="Shape 4"/>
            <xdr:cNvSpPr/>
          </xdr:nvSpPr>
          <xdr:spPr>
            <a:xfrm>
              <a:off x="5107875" y="3546638"/>
              <a:ext cx="476250" cy="4667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6" name="Shape 26"/>
            <xdr:cNvGrpSpPr/>
          </xdr:nvGrpSpPr>
          <xdr:grpSpPr>
            <a:xfrm>
              <a:off x="5107875" y="3546638"/>
              <a:ext cx="476250" cy="466725"/>
              <a:chOff x="5107875" y="3546638"/>
              <a:chExt cx="476250" cy="466725"/>
            </a:xfrm>
          </xdr:grpSpPr>
          <xdr:sp>
            <xdr:nvSpPr>
              <xdr:cNvPr id="27" name="Shape 27"/>
              <xdr:cNvSpPr/>
            </xdr:nvSpPr>
            <xdr:spPr>
              <a:xfrm>
                <a:off x="5107875" y="3546638"/>
                <a:ext cx="476250" cy="4667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28" name="Shape 28"/>
              <xdr:cNvGrpSpPr/>
            </xdr:nvGrpSpPr>
            <xdr:grpSpPr>
              <a:xfrm>
                <a:off x="5107875" y="3546638"/>
                <a:ext cx="476250" cy="466725"/>
                <a:chOff x="436005" y="2586374"/>
                <a:chExt cx="413036" cy="383762"/>
              </a:xfrm>
            </xdr:grpSpPr>
            <xdr:sp>
              <xdr:nvSpPr>
                <xdr:cNvPr id="29" name="Shape 29"/>
                <xdr:cNvSpPr/>
              </xdr:nvSpPr>
              <xdr:spPr>
                <a:xfrm>
                  <a:off x="436005" y="2586374"/>
                  <a:ext cx="413025" cy="38375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pic>
              <xdr:nvPicPr>
                <xdr:cNvPr id="30" name="Shape 30"/>
                <xdr:cNvPicPr preferRelativeResize="0"/>
              </xdr:nvPicPr>
              <xdr:blipFill rotWithShape="1">
                <a:blip r:embed="rId5">
                  <a:alphaModFix/>
                </a:blip>
                <a:srcRect b="0" l="0" r="0" t="0"/>
                <a:stretch/>
              </xdr:blipFill>
              <xdr:spPr>
                <a:xfrm>
                  <a:off x="674960" y="2770460"/>
                  <a:ext cx="174081" cy="174081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pic>
              <xdr:nvPicPr>
                <xdr:cNvPr id="31" name="Shape 31"/>
                <xdr:cNvPicPr preferRelativeResize="0"/>
              </xdr:nvPicPr>
              <xdr:blipFill rotWithShape="1">
                <a:blip r:embed="rId6">
                  <a:alphaModFix/>
                </a:blip>
                <a:srcRect b="0" l="0" r="0" t="0"/>
                <a:stretch/>
              </xdr:blipFill>
              <xdr:spPr>
                <a:xfrm>
                  <a:off x="445154" y="2586374"/>
                  <a:ext cx="191732" cy="191732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pic>
              <xdr:nvPicPr>
                <xdr:cNvPr id="32" name="Shape 32"/>
                <xdr:cNvPicPr preferRelativeResize="0"/>
              </xdr:nvPicPr>
              <xdr:blipFill rotWithShape="1">
                <a:blip r:embed="rId7">
                  <a:alphaModFix/>
                </a:blip>
                <a:srcRect b="0" l="0" r="0" t="0"/>
                <a:stretch/>
              </xdr:blipFill>
              <xdr:spPr>
                <a:xfrm>
                  <a:off x="436005" y="2760105"/>
                  <a:ext cx="210031" cy="210031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pic>
              <xdr:nvPicPr>
                <xdr:cNvPr id="33" name="Shape 33"/>
                <xdr:cNvPicPr preferRelativeResize="0"/>
              </xdr:nvPicPr>
              <xdr:blipFill rotWithShape="1">
                <a:blip r:embed="rId8">
                  <a:alphaModFix/>
                </a:blip>
                <a:srcRect b="0" l="0" r="0" t="0"/>
                <a:stretch/>
              </xdr:blipFill>
              <xdr:spPr>
                <a:xfrm>
                  <a:off x="689437" y="2617297"/>
                  <a:ext cx="137507" cy="137507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</xdr:grpSp>
        </xdr:grpSp>
      </xdr:grpSp>
    </xdr:grpSp>
    <xdr:clientData fLocksWithSheet="0"/>
  </xdr:oneCellAnchor>
  <xdr:oneCellAnchor>
    <xdr:from>
      <xdr:col>1</xdr:col>
      <xdr:colOff>57150</xdr:colOff>
      <xdr:row>3</xdr:row>
      <xdr:rowOff>152400</xdr:rowOff>
    </xdr:from>
    <xdr:ext cx="190500" cy="190500"/>
    <xdr:sp>
      <xdr:nvSpPr>
        <xdr:cNvPr id="34" name="Shape 34"/>
        <xdr:cNvSpPr/>
      </xdr:nvSpPr>
      <xdr:spPr>
        <a:xfrm>
          <a:off x="5255513" y="3689513"/>
          <a:ext cx="180975" cy="180975"/>
        </a:xfrm>
        <a:prstGeom prst="rect">
          <a:avLst/>
        </a:prstGeom>
        <a:solidFill>
          <a:srgbClr val="F4E6E9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1</xdr:col>
      <xdr:colOff>371475</xdr:colOff>
      <xdr:row>21</xdr:row>
      <xdr:rowOff>28575</xdr:rowOff>
    </xdr:from>
    <xdr:ext cx="295275" cy="285750"/>
    <xdr:pic>
      <xdr:nvPicPr>
        <xdr:cNvPr id="0" name="image6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419100</xdr:colOff>
      <xdr:row>24</xdr:row>
      <xdr:rowOff>66675</xdr:rowOff>
    </xdr:from>
    <xdr:ext cx="238125" cy="238125"/>
    <xdr:pic>
      <xdr:nvPicPr>
        <xdr:cNvPr id="0" name="image4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9525</xdr:colOff>
      <xdr:row>6</xdr:row>
      <xdr:rowOff>219075</xdr:rowOff>
    </xdr:from>
    <xdr:ext cx="152400" cy="161925"/>
    <xdr:pic>
      <xdr:nvPicPr>
        <xdr:cNvPr id="0" name="image2.png" title="Imagem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219075</xdr:colOff>
      <xdr:row>7</xdr:row>
      <xdr:rowOff>180975</xdr:rowOff>
    </xdr:from>
    <xdr:ext cx="152400" cy="161925"/>
    <xdr:pic>
      <xdr:nvPicPr>
        <xdr:cNvPr id="0" name="image6.png" title="Imagem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9525</xdr:colOff>
      <xdr:row>9</xdr:row>
      <xdr:rowOff>9525</xdr:rowOff>
    </xdr:from>
    <xdr:ext cx="133350" cy="133350"/>
    <xdr:pic>
      <xdr:nvPicPr>
        <xdr:cNvPr id="0" name="image1.png" title="Imagem"/>
        <xdr:cNvPicPr preferRelativeResize="0"/>
      </xdr:nvPicPr>
      <xdr:blipFill>
        <a:blip cstate="print" r:embed="rId1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857250" cy="542925"/>
    <xdr:pic>
      <xdr:nvPicPr>
        <xdr:cNvPr id="0" name="image3.png"/>
        <xdr:cNvPicPr preferRelativeResize="0"/>
      </xdr:nvPicPr>
      <xdr:blipFill>
        <a:blip cstate="print" r:embed="rId1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47625</xdr:colOff>
      <xdr:row>4</xdr:row>
      <xdr:rowOff>19050</xdr:rowOff>
    </xdr:from>
    <xdr:ext cx="190500" cy="190500"/>
    <xdr:sp>
      <xdr:nvSpPr>
        <xdr:cNvPr id="34" name="Shape 34"/>
        <xdr:cNvSpPr/>
      </xdr:nvSpPr>
      <xdr:spPr>
        <a:xfrm>
          <a:off x="5255513" y="3689513"/>
          <a:ext cx="180975" cy="180975"/>
        </a:xfrm>
        <a:prstGeom prst="rect">
          <a:avLst/>
        </a:prstGeom>
        <a:solidFill>
          <a:srgbClr val="F4E6E9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57150</xdr:colOff>
      <xdr:row>5</xdr:row>
      <xdr:rowOff>9525</xdr:rowOff>
    </xdr:from>
    <xdr:ext cx="152400" cy="161925"/>
    <xdr:pic>
      <xdr:nvPicPr>
        <xdr:cNvPr id="0" name="image2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57150</xdr:colOff>
      <xdr:row>6</xdr:row>
      <xdr:rowOff>0</xdr:rowOff>
    </xdr:from>
    <xdr:ext cx="152400" cy="161925"/>
    <xdr:pic>
      <xdr:nvPicPr>
        <xdr:cNvPr id="0" name="image6.pn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66675</xdr:colOff>
      <xdr:row>7</xdr:row>
      <xdr:rowOff>9525</xdr:rowOff>
    </xdr:from>
    <xdr:ext cx="133350" cy="133350"/>
    <xdr:pic>
      <xdr:nvPicPr>
        <xdr:cNvPr id="0" name="image1.png" title="Imagem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847725" cy="542925"/>
    <xdr:pic>
      <xdr:nvPicPr>
        <xdr:cNvPr id="0" name="image5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276225</xdr:colOff>
      <xdr:row>8</xdr:row>
      <xdr:rowOff>85725</xdr:rowOff>
    </xdr:from>
    <xdr:ext cx="4657725" cy="2714625"/>
    <xdr:graphicFrame>
      <xdr:nvGraphicFramePr>
        <xdr:cNvPr id="1979370423" name="Chart 5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8</xdr:col>
      <xdr:colOff>257175</xdr:colOff>
      <xdr:row>15</xdr:row>
      <xdr:rowOff>142875</xdr:rowOff>
    </xdr:from>
    <xdr:ext cx="476250" cy="466725"/>
    <xdr:grpSp>
      <xdr:nvGrpSpPr>
        <xdr:cNvPr id="2" name="Shape 2"/>
        <xdr:cNvGrpSpPr/>
      </xdr:nvGrpSpPr>
      <xdr:grpSpPr>
        <a:xfrm>
          <a:off x="5107875" y="3546638"/>
          <a:ext cx="476250" cy="466725"/>
          <a:chOff x="5107875" y="3546638"/>
          <a:chExt cx="476250" cy="466725"/>
        </a:xfrm>
      </xdr:grpSpPr>
      <xdr:grpSp>
        <xdr:nvGrpSpPr>
          <xdr:cNvPr id="35" name="Shape 35"/>
          <xdr:cNvGrpSpPr/>
        </xdr:nvGrpSpPr>
        <xdr:grpSpPr>
          <a:xfrm>
            <a:off x="5107875" y="3546638"/>
            <a:ext cx="476250" cy="466725"/>
            <a:chOff x="5107875" y="3546638"/>
            <a:chExt cx="476250" cy="466725"/>
          </a:xfrm>
        </xdr:grpSpPr>
        <xdr:sp>
          <xdr:nvSpPr>
            <xdr:cNvPr id="4" name="Shape 4"/>
            <xdr:cNvSpPr/>
          </xdr:nvSpPr>
          <xdr:spPr>
            <a:xfrm>
              <a:off x="5107875" y="3546638"/>
              <a:ext cx="476250" cy="4667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6" name="Shape 36"/>
            <xdr:cNvGrpSpPr/>
          </xdr:nvGrpSpPr>
          <xdr:grpSpPr>
            <a:xfrm>
              <a:off x="5107875" y="3546638"/>
              <a:ext cx="476250" cy="466725"/>
              <a:chOff x="5107875" y="3546638"/>
              <a:chExt cx="476250" cy="466725"/>
            </a:xfrm>
          </xdr:grpSpPr>
          <xdr:sp>
            <xdr:nvSpPr>
              <xdr:cNvPr id="37" name="Shape 37"/>
              <xdr:cNvSpPr/>
            </xdr:nvSpPr>
            <xdr:spPr>
              <a:xfrm>
                <a:off x="5107875" y="3546638"/>
                <a:ext cx="476250" cy="4667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38" name="Shape 38"/>
              <xdr:cNvGrpSpPr/>
            </xdr:nvGrpSpPr>
            <xdr:grpSpPr>
              <a:xfrm>
                <a:off x="5107875" y="3546638"/>
                <a:ext cx="476250" cy="466725"/>
                <a:chOff x="436005" y="2586374"/>
                <a:chExt cx="413036" cy="383762"/>
              </a:xfrm>
            </xdr:grpSpPr>
            <xdr:sp>
              <xdr:nvSpPr>
                <xdr:cNvPr id="39" name="Shape 39"/>
                <xdr:cNvSpPr/>
              </xdr:nvSpPr>
              <xdr:spPr>
                <a:xfrm>
                  <a:off x="436005" y="2586374"/>
                  <a:ext cx="413025" cy="38375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pic>
              <xdr:nvPicPr>
                <xdr:cNvPr id="40" name="Shape 40"/>
                <xdr:cNvPicPr preferRelativeResize="0"/>
              </xdr:nvPicPr>
              <xdr:blipFill rotWithShape="1">
                <a:blip r:embed="rId2">
                  <a:alphaModFix/>
                </a:blip>
                <a:srcRect b="0" l="0" r="0" t="0"/>
                <a:stretch/>
              </xdr:blipFill>
              <xdr:spPr>
                <a:xfrm>
                  <a:off x="674960" y="2770460"/>
                  <a:ext cx="174081" cy="174081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pic>
              <xdr:nvPicPr>
                <xdr:cNvPr id="41" name="Shape 41"/>
                <xdr:cNvPicPr preferRelativeResize="0"/>
              </xdr:nvPicPr>
              <xdr:blipFill rotWithShape="1">
                <a:blip r:embed="rId3">
                  <a:alphaModFix/>
                </a:blip>
                <a:srcRect b="0" l="0" r="0" t="0"/>
                <a:stretch/>
              </xdr:blipFill>
              <xdr:spPr>
                <a:xfrm>
                  <a:off x="445154" y="2586374"/>
                  <a:ext cx="191732" cy="191732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pic>
              <xdr:nvPicPr>
                <xdr:cNvPr id="42" name="Shape 42"/>
                <xdr:cNvPicPr preferRelativeResize="0"/>
              </xdr:nvPicPr>
              <xdr:blipFill rotWithShape="1">
                <a:blip r:embed="rId4">
                  <a:alphaModFix/>
                </a:blip>
                <a:srcRect b="0" l="0" r="0" t="0"/>
                <a:stretch/>
              </xdr:blipFill>
              <xdr:spPr>
                <a:xfrm>
                  <a:off x="436005" y="2760105"/>
                  <a:ext cx="210031" cy="210031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pic>
              <xdr:nvPicPr>
                <xdr:cNvPr id="43" name="Shape 43"/>
                <xdr:cNvPicPr preferRelativeResize="0"/>
              </xdr:nvPicPr>
              <xdr:blipFill rotWithShape="1">
                <a:blip r:embed="rId5">
                  <a:alphaModFix/>
                </a:blip>
                <a:srcRect b="0" l="0" r="0" t="0"/>
                <a:stretch/>
              </xdr:blipFill>
              <xdr:spPr>
                <a:xfrm>
                  <a:off x="689437" y="2617297"/>
                  <a:ext cx="137507" cy="137507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</xdr:grpSp>
        </xdr:grpSp>
      </xdr:grpSp>
    </xdr:grpSp>
    <xdr:clientData fLocksWithSheet="0"/>
  </xdr:oneCellAnchor>
  <xdr:oneCellAnchor>
    <xdr:from>
      <xdr:col>8</xdr:col>
      <xdr:colOff>371475</xdr:colOff>
      <xdr:row>21</xdr:row>
      <xdr:rowOff>28575</xdr:rowOff>
    </xdr:from>
    <xdr:ext cx="295275" cy="285750"/>
    <xdr:pic>
      <xdr:nvPicPr>
        <xdr:cNvPr id="0" name="image6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419100</xdr:colOff>
      <xdr:row>24</xdr:row>
      <xdr:rowOff>66675</xdr:rowOff>
    </xdr:from>
    <xdr:ext cx="238125" cy="238125"/>
    <xdr:pic>
      <xdr:nvPicPr>
        <xdr:cNvPr id="0" name="image4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9525</xdr:colOff>
      <xdr:row>9</xdr:row>
      <xdr:rowOff>28575</xdr:rowOff>
    </xdr:from>
    <xdr:ext cx="152400" cy="161925"/>
    <xdr:pic>
      <xdr:nvPicPr>
        <xdr:cNvPr id="0" name="image2.png" title="Imagem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9525</xdr:colOff>
      <xdr:row>10</xdr:row>
      <xdr:rowOff>28575</xdr:rowOff>
    </xdr:from>
    <xdr:ext cx="152400" cy="161925"/>
    <xdr:pic>
      <xdr:nvPicPr>
        <xdr:cNvPr id="0" name="image6.png" title="Imagem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19050</xdr:colOff>
      <xdr:row>11</xdr:row>
      <xdr:rowOff>19050</xdr:rowOff>
    </xdr:from>
    <xdr:ext cx="133350" cy="133350"/>
    <xdr:pic>
      <xdr:nvPicPr>
        <xdr:cNvPr id="0" name="image1.png" title="Imagem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866775" cy="552450"/>
    <xdr:pic>
      <xdr:nvPicPr>
        <xdr:cNvPr id="0" name="image3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666766"/>
      </a:dk1>
      <a:lt1>
        <a:srgbClr val="FFFFFF"/>
      </a:lt1>
      <a:dk2>
        <a:srgbClr val="666766"/>
      </a:dk2>
      <a:lt2>
        <a:srgbClr val="FFFFFF"/>
      </a:lt2>
      <a:accent1>
        <a:srgbClr val="8CC640"/>
      </a:accent1>
      <a:accent2>
        <a:srgbClr val="666766"/>
      </a:accent2>
      <a:accent3>
        <a:srgbClr val="7F7F7F"/>
      </a:accent3>
      <a:accent4>
        <a:srgbClr val="BFBFBF"/>
      </a:accent4>
      <a:accent5>
        <a:srgbClr val="4F81BD"/>
      </a:accent5>
      <a:accent6>
        <a:srgbClr val="C0504D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lashapp.com.br/despesas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6.25"/>
    <col customWidth="1" min="3" max="3" width="9.13"/>
    <col customWidth="1" min="4" max="4" width="2.75"/>
    <col customWidth="1" min="6" max="6" width="9.0"/>
    <col customWidth="1" min="7" max="7" width="2.88"/>
    <col customWidth="1" min="9" max="9" width="8.88"/>
    <col customWidth="1" min="10" max="10" width="7.75"/>
    <col customWidth="1" min="11" max="13" width="7.63"/>
    <col customWidth="1" min="14" max="14" width="9.13"/>
    <col customWidth="1" min="15" max="15" width="7.13"/>
  </cols>
  <sheetData>
    <row r="1" ht="19.5" customHeight="1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</row>
    <row r="2" ht="53.25" customHeight="1">
      <c r="A2" s="1"/>
      <c r="B2" s="3"/>
      <c r="C2" s="4"/>
      <c r="D2" s="5"/>
      <c r="E2" s="5" t="s">
        <v>0</v>
      </c>
      <c r="F2" s="4"/>
      <c r="G2" s="4"/>
      <c r="H2" s="4"/>
      <c r="I2" s="4"/>
      <c r="J2" s="4"/>
      <c r="K2" s="4"/>
      <c r="L2" s="3"/>
      <c r="M2" s="3"/>
      <c r="N2" s="3"/>
      <c r="O2" s="6"/>
    </row>
    <row r="3" ht="27.7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ht="23.2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ht="14.2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ht="14.2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ht="14.2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ht="14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ht="14.2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ht="14.2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ht="21.0" customHeight="1">
      <c r="A11" s="8"/>
      <c r="B11" s="8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ht="24.75" customHeight="1">
      <c r="A12" s="8"/>
      <c r="B12" s="9" t="s">
        <v>1</v>
      </c>
      <c r="C12" s="10"/>
      <c r="D12" s="11"/>
      <c r="E12" s="12" t="s">
        <v>1</v>
      </c>
      <c r="F12" s="10"/>
      <c r="G12" s="11"/>
      <c r="H12" s="12" t="s">
        <v>1</v>
      </c>
      <c r="I12" s="10"/>
      <c r="J12" s="7"/>
      <c r="K12" s="7"/>
      <c r="L12" s="7"/>
      <c r="M12" s="7"/>
      <c r="N12" s="7"/>
      <c r="O12" s="13"/>
    </row>
    <row r="13" ht="10.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ht="44.25" customHeight="1">
      <c r="A14" s="7"/>
      <c r="B14" s="14" t="s">
        <v>2</v>
      </c>
      <c r="D14" s="15"/>
      <c r="E14" s="14" t="s">
        <v>3</v>
      </c>
      <c r="G14" s="15"/>
      <c r="H14" s="14" t="s">
        <v>4</v>
      </c>
      <c r="J14" s="16"/>
      <c r="K14" s="17" t="s">
        <v>5</v>
      </c>
      <c r="L14" s="18"/>
      <c r="M14" s="18"/>
      <c r="N14" s="19"/>
      <c r="O14" s="7"/>
    </row>
    <row r="15" ht="28.5" customHeight="1">
      <c r="A15" s="7"/>
      <c r="B15" s="20"/>
      <c r="C15" s="20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</sheetData>
  <mergeCells count="9">
    <mergeCell ref="H14:I14"/>
    <mergeCell ref="K14:N14"/>
    <mergeCell ref="B2:C2"/>
    <mergeCell ref="E2:K2"/>
    <mergeCell ref="B12:C12"/>
    <mergeCell ref="E12:F12"/>
    <mergeCell ref="H12:I12"/>
    <mergeCell ref="B14:C14"/>
    <mergeCell ref="E14:F14"/>
  </mergeCells>
  <hyperlinks>
    <hyperlink display="CLIQUE AQUI" location="Orçamento!A1" ref="B12"/>
    <hyperlink display="CLIQUE AQUI" location="Realizado!A1" ref="E12"/>
    <hyperlink display="CLIQUE AQUI" location="Orçado vs. Real!A1" ref="H12"/>
    <hyperlink r:id="rId1" ref="K14"/>
  </hyperlinks>
  <printOptions/>
  <pageMargins bottom="0.787401575" footer="0.0" header="0.0" left="0.511811024" right="0.511811024" top="0.7874015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4.25"/>
    <col customWidth="1" min="2" max="2" width="15.75"/>
    <col customWidth="1" min="3" max="3" width="26.75"/>
    <col customWidth="1" hidden="1" min="4" max="4" width="16.88"/>
    <col customWidth="1" min="5" max="5" width="9.38"/>
    <col customWidth="1" min="6" max="6" width="7.88"/>
    <col customWidth="1" min="7" max="7" width="9.38"/>
    <col customWidth="1" min="8" max="8" width="7.88"/>
    <col customWidth="1" min="9" max="9" width="11.63"/>
    <col customWidth="1" min="10" max="10" width="7.5"/>
    <col customWidth="1" min="11" max="11" width="2.88"/>
    <col customWidth="1" min="12" max="12" width="7.25"/>
    <col customWidth="1" min="13" max="14" width="7.75"/>
    <col customWidth="1" min="15" max="15" width="5.0"/>
    <col customWidth="1" min="16" max="16" width="17.25"/>
    <col customWidth="1" min="17" max="17" width="4.88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42.75" customHeight="1">
      <c r="A2" s="3"/>
      <c r="B2" s="3"/>
      <c r="C2" s="21" t="s">
        <v>6</v>
      </c>
      <c r="D2" s="4"/>
      <c r="E2" s="4"/>
      <c r="F2" s="4"/>
      <c r="G2" s="4"/>
      <c r="H2" s="4"/>
      <c r="I2" s="4"/>
      <c r="J2" s="3"/>
      <c r="K2" s="3"/>
      <c r="L2" s="3"/>
      <c r="M2" s="3"/>
      <c r="N2" s="3"/>
      <c r="O2" s="3"/>
      <c r="P2" s="3"/>
      <c r="Q2" s="1"/>
    </row>
    <row r="3" ht="14.25" customHeight="1">
      <c r="A3" s="22"/>
      <c r="B3" s="22"/>
      <c r="C3" s="22"/>
      <c r="D3" s="22"/>
      <c r="E3" s="22"/>
      <c r="F3" s="23"/>
      <c r="G3" s="22"/>
      <c r="H3" s="23"/>
      <c r="I3" s="22"/>
      <c r="J3" s="22"/>
      <c r="K3" s="22"/>
      <c r="L3" s="22"/>
      <c r="M3" s="22"/>
      <c r="N3" s="22"/>
      <c r="O3" s="22"/>
      <c r="P3" s="22"/>
      <c r="Q3" s="22"/>
    </row>
    <row r="4" ht="14.25" customHeight="1">
      <c r="A4" s="24"/>
      <c r="B4" s="24"/>
      <c r="C4" s="24"/>
      <c r="D4" s="24"/>
      <c r="E4" s="24"/>
      <c r="F4" s="25"/>
      <c r="G4" s="24"/>
      <c r="H4" s="25"/>
      <c r="I4" s="24"/>
      <c r="J4" s="24"/>
      <c r="K4" s="24"/>
      <c r="L4" s="24"/>
      <c r="M4" s="24"/>
      <c r="N4" s="24"/>
      <c r="O4" s="24"/>
      <c r="P4" s="24"/>
      <c r="Q4" s="24"/>
    </row>
    <row r="5" ht="14.25" customHeight="1">
      <c r="A5" s="24"/>
      <c r="B5" s="26" t="s">
        <v>7</v>
      </c>
      <c r="D5" s="24"/>
      <c r="E5" s="24"/>
      <c r="F5" s="25"/>
      <c r="G5" s="24"/>
      <c r="H5" s="25"/>
      <c r="I5" s="24"/>
      <c r="J5" s="24"/>
      <c r="K5" s="24"/>
      <c r="L5" s="24"/>
      <c r="M5" s="24"/>
      <c r="N5" s="24"/>
      <c r="O5" s="24"/>
      <c r="P5" s="24"/>
      <c r="Q5" s="24"/>
    </row>
    <row r="6" ht="14.25" customHeight="1">
      <c r="A6" s="24"/>
      <c r="B6" s="27"/>
      <c r="C6" s="24"/>
      <c r="D6" s="24"/>
      <c r="E6" s="24"/>
      <c r="F6" s="25"/>
      <c r="G6" s="24"/>
      <c r="H6" s="25"/>
      <c r="I6" s="24"/>
      <c r="J6" s="24"/>
      <c r="K6" s="24"/>
      <c r="L6" s="24"/>
      <c r="M6" s="24"/>
      <c r="N6" s="24"/>
      <c r="O6" s="24"/>
      <c r="P6" s="24"/>
      <c r="Q6" s="24"/>
    </row>
    <row r="7" ht="19.5" customHeight="1">
      <c r="A7" s="24"/>
      <c r="B7" s="28" t="s">
        <v>8</v>
      </c>
      <c r="D7" s="29"/>
      <c r="E7" s="30"/>
      <c r="F7" s="28" t="s">
        <v>9</v>
      </c>
      <c r="J7" s="24"/>
      <c r="K7" s="24"/>
      <c r="L7" s="31" t="s">
        <v>10</v>
      </c>
      <c r="M7" s="32"/>
      <c r="N7" s="32"/>
      <c r="O7" s="32"/>
      <c r="P7" s="33">
        <f>SUM(I15:I29)</f>
        <v>0</v>
      </c>
      <c r="Q7" s="24"/>
    </row>
    <row r="8" ht="14.25" customHeight="1">
      <c r="A8" s="24"/>
      <c r="B8" s="34" t="s">
        <v>11</v>
      </c>
      <c r="C8" s="35"/>
      <c r="D8" s="24"/>
      <c r="E8" s="24"/>
      <c r="F8" s="34" t="s">
        <v>12</v>
      </c>
      <c r="G8" s="36"/>
      <c r="H8" s="37"/>
      <c r="I8" s="37"/>
      <c r="J8" s="24"/>
      <c r="K8" s="24"/>
      <c r="L8" s="38" t="s">
        <v>13</v>
      </c>
      <c r="M8" s="39"/>
      <c r="N8" s="40"/>
      <c r="O8" s="41">
        <f t="shared" ref="O8:O11" si="1">IFERROR(P8/P$7,0)</f>
        <v>0</v>
      </c>
      <c r="P8" s="42">
        <f t="shared" ref="P8:P11" si="2">SUMIFS($I$15:$I$29,$D$15:$D$29,$L8)</f>
        <v>0</v>
      </c>
      <c r="Q8" s="43"/>
    </row>
    <row r="9" ht="14.25" customHeight="1">
      <c r="A9" s="24"/>
      <c r="B9" s="44" t="s">
        <v>14</v>
      </c>
      <c r="C9" s="45"/>
      <c r="D9" s="46"/>
      <c r="E9" s="24"/>
      <c r="F9" s="47" t="s">
        <v>9</v>
      </c>
      <c r="G9" s="48"/>
      <c r="H9" s="49"/>
      <c r="I9" s="49"/>
      <c r="J9" s="24"/>
      <c r="K9" s="24"/>
      <c r="L9" s="50" t="s">
        <v>15</v>
      </c>
      <c r="M9" s="51"/>
      <c r="N9" s="52"/>
      <c r="O9" s="41">
        <f t="shared" si="1"/>
        <v>0</v>
      </c>
      <c r="P9" s="53">
        <f t="shared" si="2"/>
        <v>0</v>
      </c>
      <c r="Q9" s="43"/>
    </row>
    <row r="10" ht="14.25" customHeight="1">
      <c r="A10" s="24"/>
      <c r="B10" s="54" t="s">
        <v>16</v>
      </c>
      <c r="C10" s="27">
        <f>IF(C9-C8&lt;0,0,C9-C8)</f>
        <v>0</v>
      </c>
      <c r="D10" s="27"/>
      <c r="E10" s="24"/>
      <c r="F10" s="27"/>
      <c r="G10" s="27"/>
      <c r="H10" s="27"/>
      <c r="I10" s="24"/>
      <c r="J10" s="24"/>
      <c r="K10" s="24"/>
      <c r="L10" s="50" t="s">
        <v>17</v>
      </c>
      <c r="M10" s="51"/>
      <c r="N10" s="52"/>
      <c r="O10" s="41">
        <f t="shared" si="1"/>
        <v>0</v>
      </c>
      <c r="P10" s="53">
        <f t="shared" si="2"/>
        <v>0</v>
      </c>
      <c r="Q10" s="43"/>
    </row>
    <row r="11" ht="14.25" customHeight="1">
      <c r="A11" s="24"/>
      <c r="B11" s="24"/>
      <c r="C11" s="24"/>
      <c r="D11" s="24"/>
      <c r="E11" s="24"/>
      <c r="F11" s="25"/>
      <c r="G11" s="24"/>
      <c r="H11" s="25"/>
      <c r="I11" s="24"/>
      <c r="J11" s="24"/>
      <c r="K11" s="24"/>
      <c r="L11" s="50" t="s">
        <v>18</v>
      </c>
      <c r="M11" s="51"/>
      <c r="N11" s="52"/>
      <c r="O11" s="41">
        <f t="shared" si="1"/>
        <v>0</v>
      </c>
      <c r="P11" s="53">
        <f t="shared" si="2"/>
        <v>0</v>
      </c>
      <c r="Q11" s="43"/>
    </row>
    <row r="12" ht="21.75" customHeight="1">
      <c r="A12" s="24"/>
      <c r="B12" s="55" t="s">
        <v>19</v>
      </c>
      <c r="K12" s="24"/>
      <c r="L12" s="24"/>
      <c r="M12" s="24"/>
      <c r="N12" s="24"/>
      <c r="O12" s="24"/>
      <c r="P12" s="24"/>
      <c r="Q12" s="24"/>
    </row>
    <row r="13" ht="14.25" customHeight="1">
      <c r="A13" s="24"/>
      <c r="B13" s="56" t="s">
        <v>20</v>
      </c>
      <c r="C13" s="57" t="s">
        <v>21</v>
      </c>
      <c r="D13" s="58"/>
      <c r="E13" s="59" t="s">
        <v>22</v>
      </c>
      <c r="F13" s="60"/>
      <c r="G13" s="61" t="s">
        <v>23</v>
      </c>
      <c r="H13" s="62"/>
      <c r="I13" s="61" t="s">
        <v>24</v>
      </c>
      <c r="J13" s="62"/>
      <c r="K13" s="24"/>
      <c r="L13" s="63" t="s">
        <v>25</v>
      </c>
      <c r="M13" s="64"/>
      <c r="N13" s="64"/>
      <c r="O13" s="64"/>
      <c r="P13" s="65"/>
      <c r="Q13" s="24"/>
    </row>
    <row r="14" ht="14.25" customHeight="1">
      <c r="A14" s="66"/>
      <c r="B14" s="67"/>
      <c r="C14" s="68"/>
      <c r="D14" s="69"/>
      <c r="E14" s="70" t="s">
        <v>26</v>
      </c>
      <c r="F14" s="71" t="s">
        <v>27</v>
      </c>
      <c r="G14" s="72" t="s">
        <v>26</v>
      </c>
      <c r="H14" s="71" t="s">
        <v>27</v>
      </c>
      <c r="I14" s="72" t="s">
        <v>26</v>
      </c>
      <c r="J14" s="71" t="s">
        <v>27</v>
      </c>
      <c r="K14" s="66"/>
      <c r="L14" s="73" t="s">
        <v>28</v>
      </c>
      <c r="M14" s="74"/>
      <c r="N14" s="74"/>
      <c r="O14" s="74"/>
      <c r="P14" s="75"/>
      <c r="Q14" s="24"/>
    </row>
    <row r="15" ht="14.25" customHeight="1">
      <c r="A15" s="24"/>
      <c r="B15" s="76" t="s">
        <v>29</v>
      </c>
      <c r="C15" s="77" t="s">
        <v>30</v>
      </c>
      <c r="D15" s="78" t="s">
        <v>29</v>
      </c>
      <c r="E15" s="79"/>
      <c r="F15" s="80">
        <v>0.0</v>
      </c>
      <c r="G15" s="81">
        <v>0.0</v>
      </c>
      <c r="H15" s="82">
        <v>0.0</v>
      </c>
      <c r="I15" s="83">
        <f t="shared" ref="I15:J15" si="3">E15*G15</f>
        <v>0</v>
      </c>
      <c r="J15" s="82">
        <f t="shared" si="3"/>
        <v>0</v>
      </c>
      <c r="K15" s="24"/>
      <c r="L15" s="24"/>
      <c r="M15" s="24"/>
      <c r="N15" s="24"/>
      <c r="O15" s="24"/>
      <c r="P15" s="24"/>
      <c r="Q15" s="24"/>
    </row>
    <row r="16" ht="14.25" customHeight="1">
      <c r="A16" s="24"/>
      <c r="B16" s="84"/>
      <c r="C16" s="85" t="s">
        <v>31</v>
      </c>
      <c r="D16" s="86" t="s">
        <v>29</v>
      </c>
      <c r="E16" s="87"/>
      <c r="F16" s="88">
        <f>$C$10</f>
        <v>0</v>
      </c>
      <c r="G16" s="89">
        <v>0.0</v>
      </c>
      <c r="H16" s="90">
        <f>25*3.1</f>
        <v>77.5</v>
      </c>
      <c r="I16" s="91">
        <f t="shared" ref="I16:J16" si="4">E16*G16</f>
        <v>0</v>
      </c>
      <c r="J16" s="90">
        <f t="shared" si="4"/>
        <v>0</v>
      </c>
      <c r="K16" s="24"/>
      <c r="L16" s="24"/>
      <c r="M16" s="24"/>
      <c r="N16" s="24"/>
      <c r="O16" s="24"/>
      <c r="P16" s="24"/>
      <c r="Q16" s="24"/>
    </row>
    <row r="17" ht="14.25" customHeight="1">
      <c r="A17" s="24"/>
      <c r="B17" s="84"/>
      <c r="C17" s="92" t="s">
        <v>32</v>
      </c>
      <c r="D17" s="86" t="s">
        <v>29</v>
      </c>
      <c r="E17" s="87"/>
      <c r="F17" s="88">
        <f>IF($C17="Combustível (diária)",$C$10,C10*25)</f>
        <v>0</v>
      </c>
      <c r="G17" s="89">
        <v>0.0</v>
      </c>
      <c r="H17" s="93">
        <f>IF($C17="Combustível (diária)",25/7*4,0.75)</f>
        <v>14.28571429</v>
      </c>
      <c r="I17" s="91">
        <f t="shared" ref="I17:J17" si="5">E17*G17</f>
        <v>0</v>
      </c>
      <c r="J17" s="90">
        <f t="shared" si="5"/>
        <v>0</v>
      </c>
      <c r="K17" s="24"/>
      <c r="L17" s="24"/>
      <c r="M17" s="24"/>
      <c r="N17" s="24"/>
      <c r="O17" s="24"/>
      <c r="P17" s="24"/>
      <c r="Q17" s="24"/>
    </row>
    <row r="18" ht="14.25" customHeight="1">
      <c r="A18" s="24"/>
      <c r="B18" s="84"/>
      <c r="C18" s="94" t="s">
        <v>33</v>
      </c>
      <c r="D18" s="86" t="s">
        <v>29</v>
      </c>
      <c r="E18" s="87"/>
      <c r="F18" s="88">
        <v>0.0</v>
      </c>
      <c r="G18" s="89">
        <v>0.0</v>
      </c>
      <c r="H18" s="90">
        <v>20.0</v>
      </c>
      <c r="I18" s="91">
        <f t="shared" ref="I18:J18" si="6">E18*G18</f>
        <v>0</v>
      </c>
      <c r="J18" s="90">
        <f t="shared" si="6"/>
        <v>0</v>
      </c>
      <c r="K18" s="24"/>
      <c r="L18" s="24"/>
      <c r="M18" s="24"/>
      <c r="N18" s="24"/>
      <c r="O18" s="24"/>
      <c r="P18" s="24"/>
      <c r="Q18" s="24"/>
    </row>
    <row r="19" ht="14.25" customHeight="1">
      <c r="A19" s="24"/>
      <c r="B19" s="84"/>
      <c r="C19" s="94" t="s">
        <v>34</v>
      </c>
      <c r="D19" s="86" t="s">
        <v>29</v>
      </c>
      <c r="E19" s="87"/>
      <c r="F19" s="88">
        <v>0.0</v>
      </c>
      <c r="G19" s="89">
        <v>0.0</v>
      </c>
      <c r="H19" s="90">
        <v>0.0</v>
      </c>
      <c r="I19" s="91">
        <f t="shared" ref="I19:J19" si="7">E19*G19</f>
        <v>0</v>
      </c>
      <c r="J19" s="90">
        <f t="shared" si="7"/>
        <v>0</v>
      </c>
      <c r="K19" s="24"/>
      <c r="L19" s="24"/>
      <c r="M19" s="24"/>
      <c r="N19" s="24"/>
      <c r="O19" s="24"/>
      <c r="P19" s="24"/>
      <c r="Q19" s="24"/>
    </row>
    <row r="20" ht="14.25" customHeight="1">
      <c r="A20" s="24"/>
      <c r="B20" s="95"/>
      <c r="C20" s="94" t="s">
        <v>35</v>
      </c>
      <c r="D20" s="86" t="s">
        <v>29</v>
      </c>
      <c r="E20" s="87"/>
      <c r="F20" s="88">
        <v>0.0</v>
      </c>
      <c r="G20" s="89">
        <v>0.0</v>
      </c>
      <c r="H20" s="90">
        <v>95.0</v>
      </c>
      <c r="I20" s="91">
        <f t="shared" ref="I20:J20" si="8">E20*G20</f>
        <v>0</v>
      </c>
      <c r="J20" s="90">
        <f t="shared" si="8"/>
        <v>0</v>
      </c>
      <c r="K20" s="24"/>
      <c r="L20" s="24"/>
      <c r="M20" s="24"/>
      <c r="N20" s="24"/>
      <c r="O20" s="24"/>
      <c r="P20" s="24"/>
      <c r="Q20" s="24"/>
    </row>
    <row r="21" ht="14.25" customHeight="1">
      <c r="A21" s="24"/>
      <c r="B21" s="76" t="s">
        <v>36</v>
      </c>
      <c r="C21" s="96" t="s">
        <v>37</v>
      </c>
      <c r="D21" s="97" t="s">
        <v>36</v>
      </c>
      <c r="E21" s="98"/>
      <c r="F21" s="99">
        <f>$C$10</f>
        <v>0</v>
      </c>
      <c r="G21" s="100">
        <v>0.0</v>
      </c>
      <c r="H21" s="101">
        <v>200.0</v>
      </c>
      <c r="I21" s="102">
        <f t="shared" ref="I21:J21" si="9">E21*G21</f>
        <v>0</v>
      </c>
      <c r="J21" s="101">
        <f t="shared" si="9"/>
        <v>0</v>
      </c>
      <c r="K21" s="24"/>
      <c r="L21" s="24"/>
      <c r="M21" s="24"/>
      <c r="N21" s="24"/>
      <c r="O21" s="24"/>
      <c r="P21" s="24"/>
      <c r="Q21" s="24"/>
    </row>
    <row r="22" ht="14.25" customHeight="1">
      <c r="A22" s="24"/>
      <c r="B22" s="84"/>
      <c r="C22" s="77" t="s">
        <v>38</v>
      </c>
      <c r="D22" s="78" t="s">
        <v>36</v>
      </c>
      <c r="E22" s="79"/>
      <c r="F22" s="80">
        <f>IF($C$10/7&lt;1,0,ROUND($C$10/7,0))</f>
        <v>0</v>
      </c>
      <c r="G22" s="81">
        <v>0.0</v>
      </c>
      <c r="H22" s="82">
        <v>90.0</v>
      </c>
      <c r="I22" s="83">
        <f t="shared" ref="I22:J22" si="10">E22*G22</f>
        <v>0</v>
      </c>
      <c r="J22" s="82">
        <f t="shared" si="10"/>
        <v>0</v>
      </c>
      <c r="K22" s="24"/>
      <c r="L22" s="24"/>
      <c r="M22" s="24"/>
      <c r="N22" s="24"/>
      <c r="O22" s="24"/>
      <c r="P22" s="24"/>
      <c r="Q22" s="24"/>
    </row>
    <row r="23" ht="14.25" customHeight="1">
      <c r="A23" s="24"/>
      <c r="B23" s="95"/>
      <c r="C23" s="94" t="s">
        <v>39</v>
      </c>
      <c r="D23" s="86" t="s">
        <v>40</v>
      </c>
      <c r="E23" s="87"/>
      <c r="F23" s="88">
        <f t="shared" ref="F23:F26" si="12">$C$10</f>
        <v>0</v>
      </c>
      <c r="G23" s="89">
        <v>0.0</v>
      </c>
      <c r="H23" s="90">
        <v>10.0</v>
      </c>
      <c r="I23" s="91">
        <f t="shared" ref="I23:J23" si="11">E23*G23</f>
        <v>0</v>
      </c>
      <c r="J23" s="90">
        <f t="shared" si="11"/>
        <v>0</v>
      </c>
      <c r="K23" s="24"/>
      <c r="L23" s="24"/>
      <c r="M23" s="24"/>
      <c r="N23" s="24"/>
      <c r="O23" s="24"/>
      <c r="P23" s="24"/>
      <c r="Q23" s="24"/>
    </row>
    <row r="24" ht="14.25" customHeight="1">
      <c r="A24" s="24"/>
      <c r="B24" s="76" t="s">
        <v>40</v>
      </c>
      <c r="C24" s="96" t="s">
        <v>41</v>
      </c>
      <c r="D24" s="97" t="s">
        <v>40</v>
      </c>
      <c r="E24" s="98"/>
      <c r="F24" s="99">
        <f t="shared" si="12"/>
        <v>0</v>
      </c>
      <c r="G24" s="100">
        <v>0.0</v>
      </c>
      <c r="H24" s="101">
        <f>H26/2</f>
        <v>17.5</v>
      </c>
      <c r="I24" s="102">
        <f t="shared" ref="I24:J24" si="13">E24*G24</f>
        <v>0</v>
      </c>
      <c r="J24" s="101">
        <f t="shared" si="13"/>
        <v>0</v>
      </c>
      <c r="K24" s="24"/>
      <c r="L24" s="24"/>
      <c r="M24" s="24"/>
      <c r="N24" s="24"/>
      <c r="O24" s="24"/>
      <c r="P24" s="24"/>
      <c r="Q24" s="24"/>
    </row>
    <row r="25" ht="14.25" customHeight="1">
      <c r="A25" s="24"/>
      <c r="B25" s="84"/>
      <c r="C25" s="77" t="s">
        <v>42</v>
      </c>
      <c r="D25" s="78" t="s">
        <v>40</v>
      </c>
      <c r="E25" s="79"/>
      <c r="F25" s="80">
        <f t="shared" si="12"/>
        <v>0</v>
      </c>
      <c r="G25" s="81">
        <v>0.0</v>
      </c>
      <c r="H25" s="82">
        <v>28.0</v>
      </c>
      <c r="I25" s="83">
        <f t="shared" ref="I25:J25" si="14">E25*G25</f>
        <v>0</v>
      </c>
      <c r="J25" s="82">
        <f t="shared" si="14"/>
        <v>0</v>
      </c>
      <c r="K25" s="24"/>
      <c r="L25" s="24"/>
      <c r="M25" s="24"/>
      <c r="N25" s="24"/>
      <c r="O25" s="24"/>
      <c r="P25" s="24"/>
      <c r="Q25" s="24"/>
    </row>
    <row r="26" ht="14.25" customHeight="1">
      <c r="A26" s="24"/>
      <c r="B26" s="103"/>
      <c r="C26" s="96" t="s">
        <v>43</v>
      </c>
      <c r="D26" s="97" t="s">
        <v>40</v>
      </c>
      <c r="E26" s="98"/>
      <c r="F26" s="99">
        <f t="shared" si="12"/>
        <v>0</v>
      </c>
      <c r="G26" s="100">
        <v>0.0</v>
      </c>
      <c r="H26" s="101">
        <v>35.0</v>
      </c>
      <c r="I26" s="102">
        <f t="shared" ref="I26:J26" si="15">E26*G26</f>
        <v>0</v>
      </c>
      <c r="J26" s="101">
        <f t="shared" si="15"/>
        <v>0</v>
      </c>
      <c r="K26" s="24"/>
      <c r="L26" s="24"/>
      <c r="M26" s="24"/>
      <c r="N26" s="24"/>
      <c r="O26" s="24"/>
      <c r="P26" s="24"/>
      <c r="Q26" s="24"/>
    </row>
    <row r="27" ht="14.25" customHeight="1">
      <c r="A27" s="24"/>
      <c r="B27" s="104" t="s">
        <v>18</v>
      </c>
      <c r="C27" s="105" t="s">
        <v>44</v>
      </c>
      <c r="D27" s="106" t="s">
        <v>18</v>
      </c>
      <c r="E27" s="107"/>
      <c r="F27" s="108">
        <v>0.0</v>
      </c>
      <c r="G27" s="109">
        <v>0.0</v>
      </c>
      <c r="H27" s="110">
        <v>0.0</v>
      </c>
      <c r="I27" s="111">
        <f t="shared" ref="I27:J27" si="16">E27*G27</f>
        <v>0</v>
      </c>
      <c r="J27" s="110">
        <f t="shared" si="16"/>
        <v>0</v>
      </c>
      <c r="K27" s="24"/>
      <c r="L27" s="24"/>
      <c r="M27" s="24"/>
      <c r="N27" s="24"/>
      <c r="O27" s="24"/>
      <c r="P27" s="24"/>
      <c r="Q27" s="24"/>
    </row>
    <row r="28" ht="14.25" customHeight="1">
      <c r="A28" s="24"/>
      <c r="B28" s="84"/>
      <c r="C28" s="77" t="s">
        <v>45</v>
      </c>
      <c r="D28" s="78" t="s">
        <v>18</v>
      </c>
      <c r="E28" s="79"/>
      <c r="F28" s="80">
        <v>0.0</v>
      </c>
      <c r="G28" s="81">
        <v>0.0</v>
      </c>
      <c r="H28" s="82">
        <v>0.0</v>
      </c>
      <c r="I28" s="83">
        <f t="shared" ref="I28:J28" si="17">E28*G28</f>
        <v>0</v>
      </c>
      <c r="J28" s="82">
        <f t="shared" si="17"/>
        <v>0</v>
      </c>
      <c r="K28" s="24"/>
      <c r="L28" s="24"/>
      <c r="M28" s="24"/>
      <c r="N28" s="24"/>
      <c r="O28" s="24"/>
      <c r="P28" s="24"/>
      <c r="Q28" s="24"/>
    </row>
    <row r="29" ht="14.25" customHeight="1">
      <c r="A29" s="24"/>
      <c r="B29" s="95"/>
      <c r="C29" s="112" t="s">
        <v>46</v>
      </c>
      <c r="D29" s="86" t="s">
        <v>18</v>
      </c>
      <c r="E29" s="87"/>
      <c r="F29" s="88">
        <v>0.0</v>
      </c>
      <c r="G29" s="89">
        <v>0.0</v>
      </c>
      <c r="H29" s="90">
        <v>0.0</v>
      </c>
      <c r="I29" s="91">
        <f t="shared" ref="I29:J29" si="18">E29*G29</f>
        <v>0</v>
      </c>
      <c r="J29" s="90">
        <f t="shared" si="18"/>
        <v>0</v>
      </c>
      <c r="K29" s="24"/>
      <c r="L29" s="24"/>
      <c r="M29" s="24"/>
      <c r="N29" s="24"/>
      <c r="O29" s="24"/>
      <c r="P29" s="24"/>
      <c r="Q29" s="24"/>
    </row>
    <row r="30" ht="14.25" customHeight="1">
      <c r="A30" s="24"/>
      <c r="B30" s="24"/>
      <c r="C30" s="24"/>
      <c r="D30" s="24"/>
      <c r="E30" s="24"/>
      <c r="F30" s="25"/>
      <c r="G30" s="24"/>
      <c r="H30" s="25"/>
      <c r="I30" s="24"/>
      <c r="J30" s="24"/>
      <c r="K30" s="24"/>
      <c r="L30" s="24"/>
      <c r="M30" s="24"/>
      <c r="N30" s="24"/>
      <c r="O30" s="24"/>
      <c r="P30" s="24"/>
      <c r="Q30" s="24"/>
    </row>
    <row r="31" ht="14.25" customHeight="1">
      <c r="A31" s="24"/>
      <c r="B31" s="24"/>
      <c r="C31" s="24"/>
      <c r="D31" s="24"/>
      <c r="E31" s="24"/>
      <c r="F31" s="25"/>
      <c r="G31" s="24"/>
      <c r="H31" s="25"/>
      <c r="I31" s="24"/>
      <c r="J31" s="24"/>
      <c r="K31" s="24"/>
      <c r="L31" s="24"/>
      <c r="M31" s="24"/>
      <c r="N31" s="24"/>
      <c r="O31" s="24"/>
      <c r="P31" s="24"/>
      <c r="Q31" s="24"/>
    </row>
  </sheetData>
  <mergeCells count="22">
    <mergeCell ref="L8:M8"/>
    <mergeCell ref="L9:M9"/>
    <mergeCell ref="L10:M10"/>
    <mergeCell ref="L11:M11"/>
    <mergeCell ref="B7:C7"/>
    <mergeCell ref="B13:B14"/>
    <mergeCell ref="C13:C14"/>
    <mergeCell ref="B15:B20"/>
    <mergeCell ref="B21:B23"/>
    <mergeCell ref="B24:B26"/>
    <mergeCell ref="B27:B29"/>
    <mergeCell ref="G13:H13"/>
    <mergeCell ref="I13:J13"/>
    <mergeCell ref="L13:P13"/>
    <mergeCell ref="L14:P14"/>
    <mergeCell ref="C2:I2"/>
    <mergeCell ref="B5:C5"/>
    <mergeCell ref="F7:I7"/>
    <mergeCell ref="L7:O7"/>
    <mergeCell ref="G8:I8"/>
    <mergeCell ref="G9:I9"/>
    <mergeCell ref="B12:J12"/>
  </mergeCells>
  <dataValidations>
    <dataValidation type="list" allowBlank="1" showErrorMessage="1" sqref="C17">
      <formula1>"Combustível (diária),Quilometragem (Km rodado)"</formula1>
    </dataValidation>
  </dataValidations>
  <printOptions/>
  <pageMargins bottom="0.787401575" footer="0.0" header="0.0" left="0.511811024" right="0.511811024" top="0.787401575"/>
  <pageSetup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1.0" topLeftCell="A12" activePane="bottomLeft" state="frozen"/>
      <selection activeCell="B13" sqref="B13" pane="bottomLeft"/>
    </sheetView>
  </sheetViews>
  <sheetFormatPr customHeight="1" defaultColWidth="12.63" defaultRowHeight="15.0"/>
  <cols>
    <col customWidth="1" min="1" max="1" width="4.38"/>
    <col customWidth="1" min="2" max="2" width="18.75"/>
    <col customWidth="1" min="3" max="3" width="19.13"/>
    <col customWidth="1" min="4" max="4" width="38.75"/>
    <col customWidth="1" min="5" max="5" width="17.63"/>
    <col customWidth="1" min="6" max="6" width="7.88"/>
    <col customWidth="1" min="7" max="8" width="12.88"/>
    <col customWidth="1" min="9" max="9" width="17.75"/>
    <col customWidth="1" min="11" max="11" width="17.25"/>
    <col customWidth="1" min="12" max="12" width="6.5"/>
  </cols>
  <sheetData>
    <row r="1" ht="15.75" customHeight="1">
      <c r="A1" s="113"/>
      <c r="B1" s="113"/>
      <c r="C1" s="113"/>
      <c r="D1" s="113"/>
      <c r="E1" s="113"/>
      <c r="F1" s="113"/>
      <c r="G1" s="113"/>
      <c r="H1" s="113"/>
      <c r="I1" s="113"/>
      <c r="J1" s="114"/>
      <c r="K1" s="114"/>
      <c r="L1" s="115"/>
    </row>
    <row r="2" ht="42.75" customHeight="1">
      <c r="A2" s="116"/>
      <c r="B2" s="116"/>
      <c r="C2" s="117" t="s">
        <v>47</v>
      </c>
      <c r="D2" s="4"/>
      <c r="E2" s="4"/>
      <c r="F2" s="4"/>
      <c r="G2" s="4"/>
      <c r="H2" s="116"/>
      <c r="I2" s="116"/>
      <c r="J2" s="114"/>
      <c r="K2" s="114"/>
      <c r="L2" s="115"/>
    </row>
    <row r="3" ht="14.25" customHeight="1">
      <c r="A3" s="118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8"/>
    </row>
    <row r="4" ht="14.2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ht="18.75" customHeight="1">
      <c r="A5" s="24"/>
      <c r="B5" s="26" t="s">
        <v>48</v>
      </c>
      <c r="D5" s="24"/>
      <c r="E5" s="24"/>
      <c r="F5" s="24"/>
      <c r="G5" s="24"/>
      <c r="H5" s="24"/>
      <c r="I5" s="120" t="s">
        <v>49</v>
      </c>
      <c r="J5" s="32"/>
      <c r="K5" s="121">
        <f>SUM(K6:K9)</f>
        <v>0</v>
      </c>
      <c r="L5" s="24"/>
    </row>
    <row r="6" ht="14.25" customHeight="1">
      <c r="A6" s="24"/>
      <c r="B6" s="24"/>
      <c r="C6" s="24"/>
      <c r="D6" s="24"/>
      <c r="E6" s="24"/>
      <c r="F6" s="24"/>
      <c r="G6" s="24"/>
      <c r="H6" s="24"/>
      <c r="I6" s="38" t="s">
        <v>50</v>
      </c>
      <c r="J6" s="41">
        <f t="shared" ref="J6:J9" si="1">IFERROR(K6/K$5,0)</f>
        <v>0</v>
      </c>
      <c r="K6" s="42">
        <f t="shared" ref="K6:K9" si="2">SUMIFS($J$12:$J$409,$C$12:$C$409,$I6)</f>
        <v>0</v>
      </c>
      <c r="L6" s="24"/>
    </row>
    <row r="7" ht="14.25" customHeight="1">
      <c r="A7" s="24"/>
      <c r="B7" s="122" t="s">
        <v>51</v>
      </c>
      <c r="C7" s="123"/>
      <c r="D7" s="24"/>
      <c r="E7" s="24"/>
      <c r="F7" s="24"/>
      <c r="G7" s="24"/>
      <c r="H7" s="24"/>
      <c r="I7" s="50" t="s">
        <v>52</v>
      </c>
      <c r="J7" s="41">
        <f t="shared" si="1"/>
        <v>0</v>
      </c>
      <c r="K7" s="42">
        <f t="shared" si="2"/>
        <v>0</v>
      </c>
      <c r="L7" s="24"/>
    </row>
    <row r="8" ht="14.25" customHeight="1">
      <c r="A8" s="24"/>
      <c r="B8" s="24"/>
      <c r="C8" s="24"/>
      <c r="D8" s="24"/>
      <c r="E8" s="24"/>
      <c r="F8" s="24"/>
      <c r="G8" s="24"/>
      <c r="H8" s="24"/>
      <c r="I8" s="50" t="s">
        <v>53</v>
      </c>
      <c r="J8" s="41">
        <f t="shared" si="1"/>
        <v>0</v>
      </c>
      <c r="K8" s="42">
        <f t="shared" si="2"/>
        <v>0</v>
      </c>
      <c r="L8" s="24"/>
    </row>
    <row r="9" ht="14.25" customHeight="1">
      <c r="A9" s="24"/>
      <c r="B9" s="24"/>
      <c r="C9" s="24"/>
      <c r="D9" s="24"/>
      <c r="E9" s="24"/>
      <c r="F9" s="24"/>
      <c r="G9" s="24"/>
      <c r="H9" s="24"/>
      <c r="I9" s="50" t="s">
        <v>18</v>
      </c>
      <c r="J9" s="41">
        <f t="shared" si="1"/>
        <v>0</v>
      </c>
      <c r="K9" s="42">
        <f t="shared" si="2"/>
        <v>0</v>
      </c>
      <c r="L9" s="24"/>
    </row>
    <row r="10" ht="17.25" customHeight="1">
      <c r="A10" s="24"/>
      <c r="B10" s="124" t="s">
        <v>54</v>
      </c>
      <c r="K10" s="24"/>
      <c r="L10" s="24"/>
    </row>
    <row r="11" ht="14.25" customHeight="1">
      <c r="A11" s="66"/>
      <c r="B11" s="125" t="s">
        <v>55</v>
      </c>
      <c r="C11" s="125" t="s">
        <v>20</v>
      </c>
      <c r="D11" s="125" t="s">
        <v>21</v>
      </c>
      <c r="E11" s="125" t="s">
        <v>56</v>
      </c>
      <c r="F11" s="125" t="s">
        <v>57</v>
      </c>
      <c r="G11" s="125" t="s">
        <v>58</v>
      </c>
      <c r="H11" s="125" t="s">
        <v>59</v>
      </c>
      <c r="I11" s="125" t="s">
        <v>60</v>
      </c>
      <c r="J11" s="126" t="s">
        <v>61</v>
      </c>
      <c r="K11" s="125" t="s">
        <v>62</v>
      </c>
      <c r="L11" s="24"/>
    </row>
    <row r="12" ht="14.25" customHeight="1">
      <c r="A12" s="66"/>
      <c r="B12" s="127"/>
      <c r="C12" s="128" t="str">
        <f>IFERROR(VLOOKUP($D12,'Orçamento'!$C$14:$E$31,2,0),"-")</f>
        <v>-</v>
      </c>
      <c r="D12" s="129"/>
      <c r="E12" s="130"/>
      <c r="F12" s="130"/>
      <c r="G12" s="131"/>
      <c r="H12" s="129"/>
      <c r="I12" s="129"/>
      <c r="J12" s="132">
        <f t="shared" ref="J12:J409" si="3">IF(H12&lt;&gt;"R$",G12*I12,G12)</f>
        <v>0</v>
      </c>
      <c r="K12" s="130"/>
      <c r="L12" s="24"/>
    </row>
    <row r="13" ht="14.25" customHeight="1">
      <c r="A13" s="24"/>
      <c r="B13" s="127"/>
      <c r="C13" s="128" t="str">
        <f>IFERROR(VLOOKUP($D13,'Orçamento'!$C$14:$E$31,2,0),"-")</f>
        <v>-</v>
      </c>
      <c r="D13" s="130"/>
      <c r="E13" s="130"/>
      <c r="F13" s="130"/>
      <c r="G13" s="131"/>
      <c r="H13" s="130"/>
      <c r="I13" s="133"/>
      <c r="J13" s="132">
        <f t="shared" si="3"/>
        <v>0</v>
      </c>
      <c r="K13" s="130"/>
      <c r="L13" s="24"/>
    </row>
    <row r="14" ht="14.25" customHeight="1">
      <c r="A14" s="24"/>
      <c r="B14" s="127"/>
      <c r="C14" s="128" t="str">
        <f>IFERROR(VLOOKUP($D14,'Orçamento'!$C$14:$E$31,2,0),"-")</f>
        <v>-</v>
      </c>
      <c r="D14" s="130"/>
      <c r="E14" s="130"/>
      <c r="F14" s="130"/>
      <c r="G14" s="131"/>
      <c r="H14" s="130"/>
      <c r="I14" s="129"/>
      <c r="J14" s="132">
        <f t="shared" si="3"/>
        <v>0</v>
      </c>
      <c r="K14" s="130"/>
      <c r="L14" s="24"/>
    </row>
    <row r="15" ht="14.25" customHeight="1">
      <c r="A15" s="24"/>
      <c r="B15" s="127"/>
      <c r="C15" s="128" t="str">
        <f>IFERROR(VLOOKUP($D15,'Orçamento'!$C$14:$E$31,2,0),"-")</f>
        <v>-</v>
      </c>
      <c r="D15" s="130"/>
      <c r="E15" s="130"/>
      <c r="F15" s="130"/>
      <c r="G15" s="131"/>
      <c r="H15" s="130"/>
      <c r="I15" s="129"/>
      <c r="J15" s="132">
        <f t="shared" si="3"/>
        <v>0</v>
      </c>
      <c r="K15" s="130"/>
      <c r="L15" s="24"/>
    </row>
    <row r="16" ht="14.25" customHeight="1">
      <c r="A16" s="24"/>
      <c r="B16" s="127"/>
      <c r="C16" s="128" t="str">
        <f>IFERROR(VLOOKUP($D16,'Orçamento'!$C$14:$E$31,2,0),"-")</f>
        <v>-</v>
      </c>
      <c r="D16" s="130"/>
      <c r="E16" s="130"/>
      <c r="F16" s="130"/>
      <c r="G16" s="131"/>
      <c r="H16" s="130"/>
      <c r="I16" s="129"/>
      <c r="J16" s="132">
        <f t="shared" si="3"/>
        <v>0</v>
      </c>
      <c r="K16" s="130"/>
      <c r="L16" s="24"/>
    </row>
    <row r="17" ht="14.25" customHeight="1">
      <c r="A17" s="24"/>
      <c r="B17" s="127"/>
      <c r="C17" s="128" t="str">
        <f>IFERROR(VLOOKUP($D17,'Orçamento'!$C$14:$E$31,2,0),"-")</f>
        <v>-</v>
      </c>
      <c r="D17" s="130"/>
      <c r="E17" s="130"/>
      <c r="F17" s="130"/>
      <c r="G17" s="131"/>
      <c r="H17" s="130"/>
      <c r="I17" s="129"/>
      <c r="J17" s="132">
        <f t="shared" si="3"/>
        <v>0</v>
      </c>
      <c r="K17" s="130"/>
      <c r="L17" s="24"/>
    </row>
    <row r="18" ht="14.25" customHeight="1">
      <c r="A18" s="24"/>
      <c r="B18" s="127"/>
      <c r="C18" s="128" t="str">
        <f>IFERROR(VLOOKUP($D18,'Orçamento'!$C$14:$E$31,2,0),"-")</f>
        <v>-</v>
      </c>
      <c r="D18" s="130"/>
      <c r="E18" s="130"/>
      <c r="F18" s="130"/>
      <c r="G18" s="131"/>
      <c r="H18" s="130"/>
      <c r="I18" s="130"/>
      <c r="J18" s="132">
        <f t="shared" si="3"/>
        <v>0</v>
      </c>
      <c r="K18" s="130"/>
      <c r="L18" s="24"/>
    </row>
    <row r="19" ht="14.25" customHeight="1">
      <c r="A19" s="24"/>
      <c r="B19" s="127"/>
      <c r="C19" s="128" t="str">
        <f>IFERROR(VLOOKUP($D19,'Orçamento'!$C$14:$E$31,2,0),"-")</f>
        <v>-</v>
      </c>
      <c r="D19" s="130"/>
      <c r="E19" s="130"/>
      <c r="F19" s="130"/>
      <c r="G19" s="131"/>
      <c r="H19" s="130"/>
      <c r="I19" s="129"/>
      <c r="J19" s="132">
        <f t="shared" si="3"/>
        <v>0</v>
      </c>
      <c r="K19" s="130"/>
      <c r="L19" s="24"/>
    </row>
    <row r="20" ht="14.25" customHeight="1">
      <c r="A20" s="24"/>
      <c r="B20" s="127"/>
      <c r="C20" s="128" t="str">
        <f>IFERROR(VLOOKUP($D20,'Orçamento'!$C$14:$E$31,2,0),"-")</f>
        <v>-</v>
      </c>
      <c r="D20" s="130"/>
      <c r="E20" s="130"/>
      <c r="F20" s="130"/>
      <c r="G20" s="131"/>
      <c r="H20" s="130"/>
      <c r="I20" s="129"/>
      <c r="J20" s="132">
        <f t="shared" si="3"/>
        <v>0</v>
      </c>
      <c r="K20" s="130"/>
      <c r="L20" s="24"/>
    </row>
    <row r="21" ht="14.25" customHeight="1">
      <c r="A21" s="24"/>
      <c r="B21" s="127"/>
      <c r="C21" s="128" t="str">
        <f>IFERROR(VLOOKUP($D21,'Orçamento'!$C$14:$E$31,2,0),"-")</f>
        <v>-</v>
      </c>
      <c r="D21" s="130"/>
      <c r="E21" s="130"/>
      <c r="F21" s="130"/>
      <c r="G21" s="134"/>
      <c r="H21" s="130"/>
      <c r="I21" s="129"/>
      <c r="J21" s="132">
        <f t="shared" si="3"/>
        <v>0</v>
      </c>
      <c r="K21" s="130"/>
      <c r="L21" s="24"/>
    </row>
    <row r="22" ht="14.25" customHeight="1">
      <c r="A22" s="24"/>
      <c r="B22" s="127"/>
      <c r="C22" s="128" t="str">
        <f>IFERROR(VLOOKUP($D22,'Orçamento'!$C$14:$E$31,2,0),"-")</f>
        <v>-</v>
      </c>
      <c r="D22" s="130"/>
      <c r="E22" s="130"/>
      <c r="F22" s="130"/>
      <c r="G22" s="134"/>
      <c r="H22" s="130"/>
      <c r="I22" s="129"/>
      <c r="J22" s="132">
        <f t="shared" si="3"/>
        <v>0</v>
      </c>
      <c r="K22" s="130"/>
      <c r="L22" s="24"/>
    </row>
    <row r="23" ht="14.25" customHeight="1">
      <c r="A23" s="24"/>
      <c r="B23" s="127"/>
      <c r="C23" s="128" t="str">
        <f>IFERROR(VLOOKUP($D23,'Orçamento'!$C$14:$E$31,2,0),"-")</f>
        <v>-</v>
      </c>
      <c r="D23" s="130"/>
      <c r="E23" s="130"/>
      <c r="F23" s="130"/>
      <c r="G23" s="134"/>
      <c r="H23" s="130"/>
      <c r="I23" s="130"/>
      <c r="J23" s="132">
        <f t="shared" si="3"/>
        <v>0</v>
      </c>
      <c r="K23" s="130"/>
      <c r="L23" s="24"/>
    </row>
    <row r="24" ht="14.25" customHeight="1">
      <c r="A24" s="24"/>
      <c r="B24" s="127"/>
      <c r="C24" s="128" t="str">
        <f>IFERROR(VLOOKUP($D24,'Orçamento'!$C$14:$E$31,2,0),"-")</f>
        <v>-</v>
      </c>
      <c r="D24" s="130"/>
      <c r="E24" s="130"/>
      <c r="F24" s="130"/>
      <c r="G24" s="134"/>
      <c r="H24" s="130"/>
      <c r="I24" s="129"/>
      <c r="J24" s="132">
        <f t="shared" si="3"/>
        <v>0</v>
      </c>
      <c r="K24" s="130"/>
      <c r="L24" s="24"/>
    </row>
    <row r="25" ht="14.25" customHeight="1">
      <c r="A25" s="24"/>
      <c r="B25" s="127"/>
      <c r="C25" s="128" t="str">
        <f>IFERROR(VLOOKUP($D25,'Orçamento'!$C$14:$E$31,2,0),"-")</f>
        <v>-</v>
      </c>
      <c r="D25" s="130"/>
      <c r="E25" s="130"/>
      <c r="F25" s="130"/>
      <c r="G25" s="134"/>
      <c r="H25" s="130"/>
      <c r="I25" s="130"/>
      <c r="J25" s="132">
        <f t="shared" si="3"/>
        <v>0</v>
      </c>
      <c r="K25" s="130"/>
      <c r="L25" s="24"/>
    </row>
    <row r="26" ht="14.25" customHeight="1">
      <c r="A26" s="24"/>
      <c r="B26" s="127"/>
      <c r="C26" s="128" t="str">
        <f>IFERROR(VLOOKUP($D26,'Orçamento'!$C$14:$E$31,2,0),"-")</f>
        <v>-</v>
      </c>
      <c r="D26" s="130"/>
      <c r="E26" s="130"/>
      <c r="F26" s="130"/>
      <c r="G26" s="134"/>
      <c r="H26" s="130"/>
      <c r="I26" s="130"/>
      <c r="J26" s="132">
        <f t="shared" si="3"/>
        <v>0</v>
      </c>
      <c r="K26" s="130"/>
      <c r="L26" s="24"/>
    </row>
    <row r="27" ht="14.25" customHeight="1">
      <c r="A27" s="24"/>
      <c r="B27" s="127"/>
      <c r="C27" s="128" t="str">
        <f>IFERROR(VLOOKUP($D27,'Orçamento'!$C$14:$E$31,2,0),"-")</f>
        <v>-</v>
      </c>
      <c r="D27" s="130"/>
      <c r="E27" s="130"/>
      <c r="F27" s="130"/>
      <c r="G27" s="134"/>
      <c r="H27" s="130"/>
      <c r="I27" s="130"/>
      <c r="J27" s="132">
        <f t="shared" si="3"/>
        <v>0</v>
      </c>
      <c r="K27" s="130"/>
      <c r="L27" s="24"/>
    </row>
    <row r="28" ht="14.25" customHeight="1">
      <c r="A28" s="24"/>
      <c r="B28" s="127"/>
      <c r="C28" s="128" t="str">
        <f>IFERROR(VLOOKUP($D28,'Orçamento'!$C$14:$E$31,2,0),"-")</f>
        <v>-</v>
      </c>
      <c r="D28" s="130"/>
      <c r="E28" s="130"/>
      <c r="F28" s="130"/>
      <c r="G28" s="134"/>
      <c r="H28" s="130"/>
      <c r="I28" s="130"/>
      <c r="J28" s="132">
        <f t="shared" si="3"/>
        <v>0</v>
      </c>
      <c r="K28" s="130"/>
      <c r="L28" s="24"/>
    </row>
    <row r="29" ht="14.25" customHeight="1">
      <c r="A29" s="24"/>
      <c r="B29" s="127"/>
      <c r="C29" s="128" t="str">
        <f>IFERROR(VLOOKUP($D29,'Orçamento'!$C$14:$E$31,2,0),"-")</f>
        <v>-</v>
      </c>
      <c r="D29" s="130"/>
      <c r="E29" s="130"/>
      <c r="F29" s="130"/>
      <c r="G29" s="134"/>
      <c r="H29" s="130"/>
      <c r="I29" s="130"/>
      <c r="J29" s="132">
        <f t="shared" si="3"/>
        <v>0</v>
      </c>
      <c r="K29" s="130"/>
      <c r="L29" s="24"/>
    </row>
    <row r="30" ht="14.25" customHeight="1">
      <c r="A30" s="24"/>
      <c r="B30" s="127"/>
      <c r="C30" s="128" t="str">
        <f>IFERROR(VLOOKUP($D30,'Orçamento'!$C$14:$E$31,2,0),"-")</f>
        <v>-</v>
      </c>
      <c r="D30" s="130"/>
      <c r="E30" s="130"/>
      <c r="F30" s="130"/>
      <c r="G30" s="134"/>
      <c r="H30" s="130"/>
      <c r="I30" s="130"/>
      <c r="J30" s="132">
        <f t="shared" si="3"/>
        <v>0</v>
      </c>
      <c r="K30" s="130"/>
      <c r="L30" s="24"/>
    </row>
    <row r="31" ht="14.25" customHeight="1">
      <c r="A31" s="24"/>
      <c r="B31" s="127"/>
      <c r="C31" s="128" t="str">
        <f>IFERROR(VLOOKUP($D31,'Orçamento'!$C$14:$E$31,2,0),"-")</f>
        <v>-</v>
      </c>
      <c r="D31" s="130"/>
      <c r="E31" s="130"/>
      <c r="F31" s="130"/>
      <c r="G31" s="134"/>
      <c r="H31" s="130"/>
      <c r="I31" s="130"/>
      <c r="J31" s="132">
        <f t="shared" si="3"/>
        <v>0</v>
      </c>
      <c r="K31" s="130"/>
      <c r="L31" s="24"/>
    </row>
    <row r="32" ht="14.25" customHeight="1">
      <c r="A32" s="24"/>
      <c r="B32" s="127"/>
      <c r="C32" s="128" t="str">
        <f>IFERROR(VLOOKUP($D32,'Orçamento'!$C$14:$E$31,2,0),"-")</f>
        <v>-</v>
      </c>
      <c r="D32" s="130"/>
      <c r="E32" s="130"/>
      <c r="F32" s="130"/>
      <c r="G32" s="134"/>
      <c r="H32" s="130"/>
      <c r="I32" s="130"/>
      <c r="J32" s="132">
        <f t="shared" si="3"/>
        <v>0</v>
      </c>
      <c r="K32" s="130"/>
      <c r="L32" s="24"/>
    </row>
    <row r="33" ht="14.25" customHeight="1">
      <c r="A33" s="24"/>
      <c r="B33" s="127"/>
      <c r="C33" s="128" t="str">
        <f>IFERROR(VLOOKUP($D33,'Orçamento'!$C$14:$E$31,2,0),"-")</f>
        <v>-</v>
      </c>
      <c r="D33" s="130"/>
      <c r="E33" s="130"/>
      <c r="F33" s="130"/>
      <c r="G33" s="134"/>
      <c r="H33" s="130"/>
      <c r="I33" s="130"/>
      <c r="J33" s="132">
        <f t="shared" si="3"/>
        <v>0</v>
      </c>
      <c r="K33" s="130"/>
      <c r="L33" s="24"/>
    </row>
    <row r="34" ht="14.25" customHeight="1">
      <c r="A34" s="24"/>
      <c r="B34" s="127"/>
      <c r="C34" s="128" t="str">
        <f>IFERROR(VLOOKUP($D34,'Orçamento'!$C$14:$E$31,2,0),"-")</f>
        <v>-</v>
      </c>
      <c r="D34" s="130"/>
      <c r="E34" s="130"/>
      <c r="F34" s="130"/>
      <c r="G34" s="134"/>
      <c r="H34" s="130"/>
      <c r="I34" s="130"/>
      <c r="J34" s="132">
        <f t="shared" si="3"/>
        <v>0</v>
      </c>
      <c r="K34" s="130"/>
      <c r="L34" s="24"/>
    </row>
    <row r="35" ht="14.25" customHeight="1">
      <c r="A35" s="24"/>
      <c r="B35" s="127"/>
      <c r="C35" s="128" t="str">
        <f>IFERROR(VLOOKUP($D35,'Orçamento'!$C$14:$E$31,2,0),"-")</f>
        <v>-</v>
      </c>
      <c r="D35" s="130"/>
      <c r="E35" s="130"/>
      <c r="F35" s="130"/>
      <c r="G35" s="134"/>
      <c r="H35" s="130"/>
      <c r="I35" s="130"/>
      <c r="J35" s="132">
        <f t="shared" si="3"/>
        <v>0</v>
      </c>
      <c r="K35" s="130"/>
      <c r="L35" s="24"/>
    </row>
    <row r="36" ht="14.25" customHeight="1">
      <c r="A36" s="24"/>
      <c r="B36" s="127"/>
      <c r="C36" s="128" t="str">
        <f>IFERROR(VLOOKUP($D36,'Orçamento'!$C$14:$E$31,2,0),"-")</f>
        <v>-</v>
      </c>
      <c r="D36" s="130"/>
      <c r="E36" s="130"/>
      <c r="F36" s="130"/>
      <c r="G36" s="134"/>
      <c r="H36" s="130"/>
      <c r="I36" s="130"/>
      <c r="J36" s="132">
        <f t="shared" si="3"/>
        <v>0</v>
      </c>
      <c r="K36" s="130"/>
      <c r="L36" s="24"/>
    </row>
    <row r="37" ht="14.25" customHeight="1">
      <c r="A37" s="24"/>
      <c r="B37" s="127"/>
      <c r="C37" s="128" t="str">
        <f>IFERROR(VLOOKUP($D37,'Orçamento'!$C$14:$E$31,2,0),"-")</f>
        <v>-</v>
      </c>
      <c r="D37" s="130"/>
      <c r="E37" s="130"/>
      <c r="F37" s="130"/>
      <c r="G37" s="134"/>
      <c r="H37" s="130"/>
      <c r="I37" s="130"/>
      <c r="J37" s="132">
        <f t="shared" si="3"/>
        <v>0</v>
      </c>
      <c r="K37" s="130"/>
      <c r="L37" s="24"/>
    </row>
    <row r="38" ht="14.25" customHeight="1">
      <c r="A38" s="24"/>
      <c r="B38" s="127"/>
      <c r="C38" s="128" t="str">
        <f>IFERROR(VLOOKUP($D38,'Orçamento'!$C$14:$E$31,2,0),"-")</f>
        <v>-</v>
      </c>
      <c r="D38" s="130"/>
      <c r="E38" s="130"/>
      <c r="F38" s="130"/>
      <c r="G38" s="134"/>
      <c r="H38" s="130"/>
      <c r="I38" s="130"/>
      <c r="J38" s="132">
        <f t="shared" si="3"/>
        <v>0</v>
      </c>
      <c r="K38" s="130"/>
      <c r="L38" s="24"/>
    </row>
    <row r="39" ht="14.25" customHeight="1">
      <c r="A39" s="24"/>
      <c r="B39" s="127"/>
      <c r="C39" s="128" t="str">
        <f>IFERROR(VLOOKUP($D39,'Orçamento'!$C$14:$E$31,2,0),"-")</f>
        <v>-</v>
      </c>
      <c r="D39" s="130"/>
      <c r="E39" s="130"/>
      <c r="F39" s="130"/>
      <c r="G39" s="134"/>
      <c r="H39" s="130"/>
      <c r="I39" s="130"/>
      <c r="J39" s="132">
        <f t="shared" si="3"/>
        <v>0</v>
      </c>
      <c r="K39" s="130"/>
      <c r="L39" s="24"/>
    </row>
    <row r="40" ht="14.25" customHeight="1">
      <c r="A40" s="24"/>
      <c r="B40" s="127"/>
      <c r="C40" s="128" t="str">
        <f>IFERROR(VLOOKUP($D40,'Orçamento'!$C$14:$E$31,2,0),"-")</f>
        <v>-</v>
      </c>
      <c r="D40" s="130"/>
      <c r="E40" s="130"/>
      <c r="F40" s="130"/>
      <c r="G40" s="134"/>
      <c r="H40" s="130"/>
      <c r="I40" s="130"/>
      <c r="J40" s="132">
        <f t="shared" si="3"/>
        <v>0</v>
      </c>
      <c r="K40" s="130"/>
      <c r="L40" s="24"/>
    </row>
    <row r="41" ht="14.25" customHeight="1">
      <c r="A41" s="24"/>
      <c r="B41" s="127"/>
      <c r="C41" s="128" t="str">
        <f>IFERROR(VLOOKUP($D41,'Orçamento'!$C$14:$E$31,2,0),"-")</f>
        <v>-</v>
      </c>
      <c r="D41" s="130"/>
      <c r="E41" s="130"/>
      <c r="F41" s="130"/>
      <c r="G41" s="134"/>
      <c r="H41" s="130"/>
      <c r="I41" s="130"/>
      <c r="J41" s="132">
        <f t="shared" si="3"/>
        <v>0</v>
      </c>
      <c r="K41" s="130"/>
      <c r="L41" s="24"/>
    </row>
    <row r="42" ht="14.25" customHeight="1">
      <c r="A42" s="24"/>
      <c r="B42" s="127"/>
      <c r="C42" s="128" t="str">
        <f>IFERROR(VLOOKUP($D42,'Orçamento'!$C$14:$E$31,2,0),"-")</f>
        <v>-</v>
      </c>
      <c r="D42" s="130"/>
      <c r="E42" s="130"/>
      <c r="F42" s="130"/>
      <c r="G42" s="134"/>
      <c r="H42" s="130"/>
      <c r="I42" s="130"/>
      <c r="J42" s="132">
        <f t="shared" si="3"/>
        <v>0</v>
      </c>
      <c r="K42" s="130"/>
      <c r="L42" s="24"/>
    </row>
    <row r="43" ht="14.25" customHeight="1">
      <c r="A43" s="24"/>
      <c r="B43" s="127"/>
      <c r="C43" s="128" t="str">
        <f>IFERROR(VLOOKUP($D43,'Orçamento'!$C$14:$E$31,2,0),"-")</f>
        <v>-</v>
      </c>
      <c r="D43" s="130"/>
      <c r="E43" s="130"/>
      <c r="F43" s="130"/>
      <c r="G43" s="134"/>
      <c r="H43" s="130"/>
      <c r="I43" s="130"/>
      <c r="J43" s="132">
        <f t="shared" si="3"/>
        <v>0</v>
      </c>
      <c r="K43" s="130"/>
      <c r="L43" s="24"/>
    </row>
    <row r="44" ht="14.25" customHeight="1">
      <c r="A44" s="24"/>
      <c r="B44" s="127"/>
      <c r="C44" s="128" t="str">
        <f>IFERROR(VLOOKUP($D44,'Orçamento'!$C$14:$E$31,2,0),"-")</f>
        <v>-</v>
      </c>
      <c r="D44" s="130"/>
      <c r="E44" s="130"/>
      <c r="F44" s="130"/>
      <c r="G44" s="134"/>
      <c r="H44" s="130"/>
      <c r="I44" s="130"/>
      <c r="J44" s="132">
        <f t="shared" si="3"/>
        <v>0</v>
      </c>
      <c r="K44" s="130"/>
      <c r="L44" s="24"/>
    </row>
    <row r="45" ht="14.25" customHeight="1">
      <c r="A45" s="24"/>
      <c r="B45" s="127"/>
      <c r="C45" s="128" t="str">
        <f>IFERROR(VLOOKUP($D45,'Orçamento'!$C$14:$E$31,2,0),"-")</f>
        <v>-</v>
      </c>
      <c r="D45" s="130"/>
      <c r="E45" s="130"/>
      <c r="F45" s="130"/>
      <c r="G45" s="134"/>
      <c r="H45" s="130"/>
      <c r="I45" s="130"/>
      <c r="J45" s="132">
        <f t="shared" si="3"/>
        <v>0</v>
      </c>
      <c r="K45" s="130"/>
      <c r="L45" s="24"/>
    </row>
    <row r="46" ht="14.25" customHeight="1">
      <c r="A46" s="24"/>
      <c r="B46" s="127"/>
      <c r="C46" s="128" t="str">
        <f>IFERROR(VLOOKUP($D46,'Orçamento'!$C$14:$E$31,2,0),"-")</f>
        <v>-</v>
      </c>
      <c r="D46" s="130"/>
      <c r="E46" s="130"/>
      <c r="F46" s="130"/>
      <c r="G46" s="134"/>
      <c r="H46" s="130"/>
      <c r="I46" s="130"/>
      <c r="J46" s="132">
        <f t="shared" si="3"/>
        <v>0</v>
      </c>
      <c r="K46" s="130"/>
      <c r="L46" s="24"/>
    </row>
    <row r="47" ht="14.25" customHeight="1">
      <c r="A47" s="24"/>
      <c r="B47" s="127"/>
      <c r="C47" s="128" t="str">
        <f>IFERROR(VLOOKUP($D47,'Orçamento'!$C$14:$E$31,2,0),"-")</f>
        <v>-</v>
      </c>
      <c r="D47" s="130"/>
      <c r="E47" s="130"/>
      <c r="F47" s="130"/>
      <c r="G47" s="134"/>
      <c r="H47" s="130"/>
      <c r="I47" s="130"/>
      <c r="J47" s="132">
        <f t="shared" si="3"/>
        <v>0</v>
      </c>
      <c r="K47" s="130"/>
      <c r="L47" s="24"/>
    </row>
    <row r="48" ht="14.25" customHeight="1">
      <c r="A48" s="24"/>
      <c r="B48" s="127"/>
      <c r="C48" s="128" t="str">
        <f>IFERROR(VLOOKUP($D48,'Orçamento'!$C$14:$E$31,2,0),"-")</f>
        <v>-</v>
      </c>
      <c r="D48" s="130"/>
      <c r="E48" s="130"/>
      <c r="F48" s="130"/>
      <c r="G48" s="134"/>
      <c r="H48" s="130"/>
      <c r="I48" s="130"/>
      <c r="J48" s="132">
        <f t="shared" si="3"/>
        <v>0</v>
      </c>
      <c r="K48" s="130"/>
      <c r="L48" s="24"/>
    </row>
    <row r="49" ht="14.25" customHeight="1">
      <c r="A49" s="24"/>
      <c r="B49" s="127"/>
      <c r="C49" s="128" t="str">
        <f>IFERROR(VLOOKUP($D49,'Orçamento'!$C$14:$E$31,2,0),"-")</f>
        <v>-</v>
      </c>
      <c r="D49" s="130"/>
      <c r="E49" s="130"/>
      <c r="F49" s="130"/>
      <c r="G49" s="134"/>
      <c r="H49" s="130"/>
      <c r="I49" s="130"/>
      <c r="J49" s="132">
        <f t="shared" si="3"/>
        <v>0</v>
      </c>
      <c r="K49" s="130"/>
      <c r="L49" s="24"/>
    </row>
    <row r="50" ht="14.25" customHeight="1">
      <c r="A50" s="24"/>
      <c r="B50" s="127"/>
      <c r="C50" s="128" t="str">
        <f>IFERROR(VLOOKUP($D50,'Orçamento'!$C$14:$E$31,2,0),"-")</f>
        <v>-</v>
      </c>
      <c r="D50" s="130"/>
      <c r="E50" s="130"/>
      <c r="F50" s="130"/>
      <c r="G50" s="134"/>
      <c r="H50" s="130"/>
      <c r="I50" s="130"/>
      <c r="J50" s="132">
        <f t="shared" si="3"/>
        <v>0</v>
      </c>
      <c r="K50" s="130"/>
      <c r="L50" s="24"/>
    </row>
    <row r="51" ht="14.25" customHeight="1">
      <c r="A51" s="24"/>
      <c r="B51" s="127"/>
      <c r="C51" s="128" t="str">
        <f>IFERROR(VLOOKUP($D51,'Orçamento'!$C$14:$E$31,2,0),"-")</f>
        <v>-</v>
      </c>
      <c r="D51" s="130"/>
      <c r="E51" s="130"/>
      <c r="F51" s="130"/>
      <c r="G51" s="134"/>
      <c r="H51" s="130"/>
      <c r="I51" s="130"/>
      <c r="J51" s="132">
        <f t="shared" si="3"/>
        <v>0</v>
      </c>
      <c r="K51" s="130"/>
      <c r="L51" s="24"/>
    </row>
    <row r="52" ht="14.25" customHeight="1">
      <c r="A52" s="24"/>
      <c r="B52" s="127"/>
      <c r="C52" s="128" t="str">
        <f>IFERROR(VLOOKUP($D52,'Orçamento'!$C$14:$E$31,2,0),"-")</f>
        <v>-</v>
      </c>
      <c r="D52" s="130"/>
      <c r="E52" s="130"/>
      <c r="F52" s="130"/>
      <c r="G52" s="134"/>
      <c r="H52" s="130"/>
      <c r="I52" s="130"/>
      <c r="J52" s="132">
        <f t="shared" si="3"/>
        <v>0</v>
      </c>
      <c r="K52" s="130"/>
      <c r="L52" s="24"/>
    </row>
    <row r="53" ht="14.25" customHeight="1">
      <c r="A53" s="24"/>
      <c r="B53" s="127"/>
      <c r="C53" s="128" t="str">
        <f>IFERROR(VLOOKUP($D53,'Orçamento'!$C$14:$E$31,2,0),"-")</f>
        <v>-</v>
      </c>
      <c r="D53" s="130"/>
      <c r="E53" s="130"/>
      <c r="F53" s="130"/>
      <c r="G53" s="134"/>
      <c r="H53" s="130"/>
      <c r="I53" s="130"/>
      <c r="J53" s="132">
        <f t="shared" si="3"/>
        <v>0</v>
      </c>
      <c r="K53" s="130"/>
      <c r="L53" s="24"/>
    </row>
    <row r="54" ht="14.25" customHeight="1">
      <c r="A54" s="24"/>
      <c r="B54" s="127"/>
      <c r="C54" s="128" t="str">
        <f>IFERROR(VLOOKUP($D54,'Orçamento'!$C$14:$E$31,2,0),"-")</f>
        <v>-</v>
      </c>
      <c r="D54" s="130"/>
      <c r="E54" s="130"/>
      <c r="F54" s="130"/>
      <c r="G54" s="134"/>
      <c r="H54" s="130"/>
      <c r="I54" s="130"/>
      <c r="J54" s="132">
        <f t="shared" si="3"/>
        <v>0</v>
      </c>
      <c r="K54" s="130"/>
      <c r="L54" s="24"/>
    </row>
    <row r="55" ht="14.25" customHeight="1">
      <c r="A55" s="24"/>
      <c r="B55" s="127"/>
      <c r="C55" s="128" t="str">
        <f>IFERROR(VLOOKUP($D55,'Orçamento'!$C$14:$E$31,2,0),"-")</f>
        <v>-</v>
      </c>
      <c r="D55" s="130"/>
      <c r="E55" s="130"/>
      <c r="F55" s="130"/>
      <c r="G55" s="134"/>
      <c r="H55" s="130"/>
      <c r="I55" s="130"/>
      <c r="J55" s="132">
        <f t="shared" si="3"/>
        <v>0</v>
      </c>
      <c r="K55" s="130"/>
      <c r="L55" s="24"/>
    </row>
    <row r="56" ht="14.25" customHeight="1">
      <c r="A56" s="24"/>
      <c r="B56" s="127"/>
      <c r="C56" s="128" t="str">
        <f>IFERROR(VLOOKUP($D56,'Orçamento'!$C$14:$E$31,2,0),"-")</f>
        <v>-</v>
      </c>
      <c r="D56" s="130"/>
      <c r="E56" s="130"/>
      <c r="F56" s="130"/>
      <c r="G56" s="134"/>
      <c r="H56" s="130"/>
      <c r="I56" s="130"/>
      <c r="J56" s="132">
        <f t="shared" si="3"/>
        <v>0</v>
      </c>
      <c r="K56" s="130"/>
      <c r="L56" s="24"/>
    </row>
    <row r="57" ht="14.25" customHeight="1">
      <c r="A57" s="24"/>
      <c r="B57" s="127"/>
      <c r="C57" s="128" t="str">
        <f>IFERROR(VLOOKUP($D57,'Orçamento'!$C$14:$E$31,2,0),"-")</f>
        <v>-</v>
      </c>
      <c r="D57" s="130"/>
      <c r="E57" s="130"/>
      <c r="F57" s="130"/>
      <c r="G57" s="134"/>
      <c r="H57" s="130"/>
      <c r="I57" s="130"/>
      <c r="J57" s="132">
        <f t="shared" si="3"/>
        <v>0</v>
      </c>
      <c r="K57" s="130"/>
      <c r="L57" s="24"/>
    </row>
    <row r="58" ht="14.25" customHeight="1">
      <c r="A58" s="24"/>
      <c r="B58" s="127"/>
      <c r="C58" s="128" t="str">
        <f>IFERROR(VLOOKUP($D58,'Orçamento'!$C$14:$E$31,2,0),"-")</f>
        <v>-</v>
      </c>
      <c r="D58" s="130"/>
      <c r="E58" s="130"/>
      <c r="F58" s="130"/>
      <c r="G58" s="134"/>
      <c r="H58" s="130"/>
      <c r="I58" s="130"/>
      <c r="J58" s="132">
        <f t="shared" si="3"/>
        <v>0</v>
      </c>
      <c r="K58" s="130"/>
      <c r="L58" s="24"/>
    </row>
    <row r="59" ht="14.25" customHeight="1">
      <c r="A59" s="24"/>
      <c r="B59" s="127"/>
      <c r="C59" s="128" t="str">
        <f>IFERROR(VLOOKUP($D59,'Orçamento'!$C$14:$E$31,2,0),"-")</f>
        <v>-</v>
      </c>
      <c r="D59" s="130"/>
      <c r="E59" s="130"/>
      <c r="F59" s="130"/>
      <c r="G59" s="134"/>
      <c r="H59" s="130"/>
      <c r="I59" s="130"/>
      <c r="J59" s="132">
        <f t="shared" si="3"/>
        <v>0</v>
      </c>
      <c r="K59" s="130"/>
      <c r="L59" s="24"/>
    </row>
    <row r="60" ht="14.25" customHeight="1">
      <c r="A60" s="24"/>
      <c r="B60" s="127"/>
      <c r="C60" s="128" t="str">
        <f>IFERROR(VLOOKUP($D60,'Orçamento'!$C$14:$E$31,2,0),"-")</f>
        <v>-</v>
      </c>
      <c r="D60" s="130"/>
      <c r="E60" s="130"/>
      <c r="F60" s="130"/>
      <c r="G60" s="134"/>
      <c r="H60" s="130"/>
      <c r="I60" s="130"/>
      <c r="J60" s="132">
        <f t="shared" si="3"/>
        <v>0</v>
      </c>
      <c r="K60" s="130"/>
      <c r="L60" s="24"/>
    </row>
    <row r="61" ht="14.25" customHeight="1">
      <c r="A61" s="24"/>
      <c r="B61" s="127"/>
      <c r="C61" s="128" t="str">
        <f>IFERROR(VLOOKUP($D61,'Orçamento'!$C$14:$E$31,2,0),"-")</f>
        <v>-</v>
      </c>
      <c r="D61" s="130"/>
      <c r="E61" s="130"/>
      <c r="F61" s="130"/>
      <c r="G61" s="134"/>
      <c r="H61" s="130"/>
      <c r="I61" s="130"/>
      <c r="J61" s="132">
        <f t="shared" si="3"/>
        <v>0</v>
      </c>
      <c r="K61" s="130"/>
      <c r="L61" s="24"/>
    </row>
    <row r="62" ht="14.25" customHeight="1">
      <c r="A62" s="24"/>
      <c r="B62" s="127"/>
      <c r="C62" s="128" t="str">
        <f>IFERROR(VLOOKUP($D62,'Orçamento'!$C$14:$E$31,2,0),"-")</f>
        <v>-</v>
      </c>
      <c r="D62" s="130"/>
      <c r="E62" s="130"/>
      <c r="F62" s="130"/>
      <c r="G62" s="134"/>
      <c r="H62" s="130"/>
      <c r="I62" s="130"/>
      <c r="J62" s="132">
        <f t="shared" si="3"/>
        <v>0</v>
      </c>
      <c r="K62" s="130"/>
      <c r="L62" s="24"/>
    </row>
    <row r="63" ht="14.25" customHeight="1">
      <c r="A63" s="24"/>
      <c r="B63" s="127"/>
      <c r="C63" s="128" t="str">
        <f>IFERROR(VLOOKUP($D63,'Orçamento'!$C$14:$E$31,2,0),"-")</f>
        <v>-</v>
      </c>
      <c r="D63" s="130"/>
      <c r="E63" s="130"/>
      <c r="F63" s="130"/>
      <c r="G63" s="134"/>
      <c r="H63" s="130"/>
      <c r="I63" s="130"/>
      <c r="J63" s="132">
        <f t="shared" si="3"/>
        <v>0</v>
      </c>
      <c r="K63" s="130"/>
      <c r="L63" s="24"/>
    </row>
    <row r="64" ht="14.25" customHeight="1">
      <c r="A64" s="24"/>
      <c r="B64" s="127"/>
      <c r="C64" s="128" t="str">
        <f>IFERROR(VLOOKUP($D64,'Orçamento'!$C$14:$E$31,2,0),"-")</f>
        <v>-</v>
      </c>
      <c r="D64" s="130"/>
      <c r="E64" s="130"/>
      <c r="F64" s="130"/>
      <c r="G64" s="134"/>
      <c r="H64" s="130"/>
      <c r="I64" s="130"/>
      <c r="J64" s="132">
        <f t="shared" si="3"/>
        <v>0</v>
      </c>
      <c r="K64" s="130"/>
      <c r="L64" s="24"/>
    </row>
    <row r="65" ht="14.25" customHeight="1">
      <c r="A65" s="24"/>
      <c r="B65" s="127"/>
      <c r="C65" s="128" t="str">
        <f>IFERROR(VLOOKUP($D65,'Orçamento'!$C$14:$E$31,2,0),"-")</f>
        <v>-</v>
      </c>
      <c r="D65" s="130"/>
      <c r="E65" s="130"/>
      <c r="F65" s="130"/>
      <c r="G65" s="134"/>
      <c r="H65" s="130"/>
      <c r="I65" s="130"/>
      <c r="J65" s="132">
        <f t="shared" si="3"/>
        <v>0</v>
      </c>
      <c r="K65" s="130"/>
      <c r="L65" s="24"/>
    </row>
    <row r="66" ht="14.25" customHeight="1">
      <c r="A66" s="24"/>
      <c r="B66" s="127"/>
      <c r="C66" s="128" t="str">
        <f>IFERROR(VLOOKUP($D66,'Orçamento'!$C$14:$E$31,2,0),"-")</f>
        <v>-</v>
      </c>
      <c r="D66" s="130"/>
      <c r="E66" s="130"/>
      <c r="F66" s="130"/>
      <c r="G66" s="134"/>
      <c r="H66" s="130"/>
      <c r="I66" s="130"/>
      <c r="J66" s="132">
        <f t="shared" si="3"/>
        <v>0</v>
      </c>
      <c r="K66" s="130"/>
      <c r="L66" s="24"/>
    </row>
    <row r="67" ht="14.25" customHeight="1">
      <c r="A67" s="24"/>
      <c r="B67" s="127"/>
      <c r="C67" s="128" t="str">
        <f>IFERROR(VLOOKUP($D67,'Orçamento'!$C$14:$E$31,2,0),"-")</f>
        <v>-</v>
      </c>
      <c r="D67" s="130"/>
      <c r="E67" s="130"/>
      <c r="F67" s="130"/>
      <c r="G67" s="134"/>
      <c r="H67" s="130"/>
      <c r="I67" s="130"/>
      <c r="J67" s="132">
        <f t="shared" si="3"/>
        <v>0</v>
      </c>
      <c r="K67" s="130"/>
      <c r="L67" s="24"/>
    </row>
    <row r="68" ht="14.25" customHeight="1">
      <c r="A68" s="24"/>
      <c r="B68" s="127"/>
      <c r="C68" s="128" t="str">
        <f>IFERROR(VLOOKUP($D68,'Orçamento'!$C$14:$E$31,2,0),"-")</f>
        <v>-</v>
      </c>
      <c r="D68" s="130"/>
      <c r="E68" s="130"/>
      <c r="F68" s="130"/>
      <c r="G68" s="134"/>
      <c r="H68" s="130"/>
      <c r="I68" s="130"/>
      <c r="J68" s="132">
        <f t="shared" si="3"/>
        <v>0</v>
      </c>
      <c r="K68" s="130"/>
      <c r="L68" s="24"/>
    </row>
    <row r="69" ht="14.25" customHeight="1">
      <c r="A69" s="24"/>
      <c r="B69" s="127"/>
      <c r="C69" s="128" t="str">
        <f>IFERROR(VLOOKUP($D69,'Orçamento'!$C$14:$E$31,2,0),"-")</f>
        <v>-</v>
      </c>
      <c r="D69" s="130"/>
      <c r="E69" s="130"/>
      <c r="F69" s="130"/>
      <c r="G69" s="134"/>
      <c r="H69" s="130"/>
      <c r="I69" s="130"/>
      <c r="J69" s="132">
        <f t="shared" si="3"/>
        <v>0</v>
      </c>
      <c r="K69" s="130"/>
      <c r="L69" s="24"/>
    </row>
    <row r="70" ht="14.25" customHeight="1">
      <c r="A70" s="24"/>
      <c r="B70" s="127"/>
      <c r="C70" s="128" t="str">
        <f>IFERROR(VLOOKUP($D70,'Orçamento'!$C$14:$E$31,2,0),"-")</f>
        <v>-</v>
      </c>
      <c r="D70" s="130"/>
      <c r="E70" s="130"/>
      <c r="F70" s="130"/>
      <c r="G70" s="134"/>
      <c r="H70" s="130"/>
      <c r="I70" s="130"/>
      <c r="J70" s="132">
        <f t="shared" si="3"/>
        <v>0</v>
      </c>
      <c r="K70" s="130"/>
      <c r="L70" s="24"/>
    </row>
    <row r="71" ht="14.25" customHeight="1">
      <c r="A71" s="24"/>
      <c r="B71" s="127"/>
      <c r="C71" s="128" t="str">
        <f>IFERROR(VLOOKUP($D71,'Orçamento'!$C$14:$E$31,2,0),"-")</f>
        <v>-</v>
      </c>
      <c r="D71" s="130"/>
      <c r="E71" s="130"/>
      <c r="F71" s="130"/>
      <c r="G71" s="134"/>
      <c r="H71" s="130"/>
      <c r="I71" s="130"/>
      <c r="J71" s="132">
        <f t="shared" si="3"/>
        <v>0</v>
      </c>
      <c r="K71" s="130"/>
      <c r="L71" s="24"/>
    </row>
    <row r="72" ht="14.25" customHeight="1">
      <c r="A72" s="24"/>
      <c r="B72" s="127"/>
      <c r="C72" s="128" t="str">
        <f>IFERROR(VLOOKUP($D72,'Orçamento'!$C$14:$E$31,2,0),"-")</f>
        <v>-</v>
      </c>
      <c r="D72" s="130"/>
      <c r="E72" s="130"/>
      <c r="F72" s="130"/>
      <c r="G72" s="134"/>
      <c r="H72" s="130"/>
      <c r="I72" s="130"/>
      <c r="J72" s="132">
        <f t="shared" si="3"/>
        <v>0</v>
      </c>
      <c r="K72" s="130"/>
      <c r="L72" s="24"/>
    </row>
    <row r="73" ht="14.25" customHeight="1">
      <c r="A73" s="24"/>
      <c r="B73" s="127"/>
      <c r="C73" s="128" t="str">
        <f>IFERROR(VLOOKUP($D73,'Orçamento'!$C$14:$E$31,2,0),"-")</f>
        <v>-</v>
      </c>
      <c r="D73" s="130"/>
      <c r="E73" s="130"/>
      <c r="F73" s="130"/>
      <c r="G73" s="134"/>
      <c r="H73" s="130"/>
      <c r="I73" s="130"/>
      <c r="J73" s="132">
        <f t="shared" si="3"/>
        <v>0</v>
      </c>
      <c r="K73" s="130"/>
      <c r="L73" s="24"/>
    </row>
    <row r="74" ht="14.25" customHeight="1">
      <c r="A74" s="24"/>
      <c r="B74" s="127"/>
      <c r="C74" s="128" t="str">
        <f>IFERROR(VLOOKUP($D74,'Orçamento'!$C$14:$E$31,2,0),"-")</f>
        <v>-</v>
      </c>
      <c r="D74" s="130"/>
      <c r="E74" s="130"/>
      <c r="F74" s="130"/>
      <c r="G74" s="134"/>
      <c r="H74" s="130"/>
      <c r="I74" s="130"/>
      <c r="J74" s="132">
        <f t="shared" si="3"/>
        <v>0</v>
      </c>
      <c r="K74" s="130"/>
      <c r="L74" s="24"/>
    </row>
    <row r="75" ht="14.25" customHeight="1">
      <c r="A75" s="24"/>
      <c r="B75" s="127"/>
      <c r="C75" s="128" t="str">
        <f>IFERROR(VLOOKUP($D75,'Orçamento'!$C$14:$E$31,2,0),"-")</f>
        <v>-</v>
      </c>
      <c r="D75" s="130"/>
      <c r="E75" s="130"/>
      <c r="F75" s="130"/>
      <c r="G75" s="134"/>
      <c r="H75" s="130"/>
      <c r="I75" s="130"/>
      <c r="J75" s="132">
        <f t="shared" si="3"/>
        <v>0</v>
      </c>
      <c r="K75" s="130"/>
      <c r="L75" s="24"/>
    </row>
    <row r="76" ht="14.25" customHeight="1">
      <c r="A76" s="24"/>
      <c r="B76" s="127"/>
      <c r="C76" s="128" t="str">
        <f>IFERROR(VLOOKUP($D76,'Orçamento'!$C$14:$E$31,2,0),"-")</f>
        <v>-</v>
      </c>
      <c r="D76" s="130"/>
      <c r="E76" s="130"/>
      <c r="F76" s="130"/>
      <c r="G76" s="134"/>
      <c r="H76" s="130"/>
      <c r="I76" s="130"/>
      <c r="J76" s="132">
        <f t="shared" si="3"/>
        <v>0</v>
      </c>
      <c r="K76" s="130"/>
      <c r="L76" s="24"/>
    </row>
    <row r="77" ht="14.25" customHeight="1">
      <c r="A77" s="24"/>
      <c r="B77" s="127"/>
      <c r="C77" s="128" t="str">
        <f>IFERROR(VLOOKUP($D77,'Orçamento'!$C$14:$E$31,2,0),"-")</f>
        <v>-</v>
      </c>
      <c r="D77" s="130"/>
      <c r="E77" s="130"/>
      <c r="F77" s="130"/>
      <c r="G77" s="134"/>
      <c r="H77" s="130"/>
      <c r="I77" s="130"/>
      <c r="J77" s="132">
        <f t="shared" si="3"/>
        <v>0</v>
      </c>
      <c r="K77" s="130"/>
      <c r="L77" s="24"/>
    </row>
    <row r="78" ht="14.25" customHeight="1">
      <c r="A78" s="24"/>
      <c r="B78" s="127"/>
      <c r="C78" s="128" t="str">
        <f>IFERROR(VLOOKUP($D78,'Orçamento'!$C$14:$E$31,2,0),"-")</f>
        <v>-</v>
      </c>
      <c r="D78" s="130"/>
      <c r="E78" s="130"/>
      <c r="F78" s="130"/>
      <c r="G78" s="134"/>
      <c r="H78" s="130"/>
      <c r="I78" s="130"/>
      <c r="J78" s="132">
        <f t="shared" si="3"/>
        <v>0</v>
      </c>
      <c r="K78" s="130"/>
      <c r="L78" s="24"/>
    </row>
    <row r="79" ht="14.25" customHeight="1">
      <c r="A79" s="24"/>
      <c r="B79" s="127"/>
      <c r="C79" s="128" t="str">
        <f>IFERROR(VLOOKUP($D79,'Orçamento'!$C$14:$E$31,2,0),"-")</f>
        <v>-</v>
      </c>
      <c r="D79" s="130"/>
      <c r="E79" s="130"/>
      <c r="F79" s="130"/>
      <c r="G79" s="134"/>
      <c r="H79" s="130"/>
      <c r="I79" s="130"/>
      <c r="J79" s="132">
        <f t="shared" si="3"/>
        <v>0</v>
      </c>
      <c r="K79" s="130"/>
      <c r="L79" s="24"/>
    </row>
    <row r="80" ht="14.25" customHeight="1">
      <c r="A80" s="24"/>
      <c r="B80" s="127"/>
      <c r="C80" s="128" t="str">
        <f>IFERROR(VLOOKUP($D80,'Orçamento'!$C$14:$E$31,2,0),"-")</f>
        <v>-</v>
      </c>
      <c r="D80" s="130"/>
      <c r="E80" s="130"/>
      <c r="F80" s="130"/>
      <c r="G80" s="134"/>
      <c r="H80" s="130"/>
      <c r="I80" s="130"/>
      <c r="J80" s="132">
        <f t="shared" si="3"/>
        <v>0</v>
      </c>
      <c r="K80" s="130"/>
      <c r="L80" s="24"/>
    </row>
    <row r="81" ht="14.25" customHeight="1">
      <c r="A81" s="24"/>
      <c r="B81" s="127"/>
      <c r="C81" s="128" t="str">
        <f>IFERROR(VLOOKUP($D81,'Orçamento'!$C$14:$E$31,2,0),"-")</f>
        <v>-</v>
      </c>
      <c r="D81" s="130"/>
      <c r="E81" s="130"/>
      <c r="F81" s="130"/>
      <c r="G81" s="134"/>
      <c r="H81" s="130"/>
      <c r="I81" s="130"/>
      <c r="J81" s="132">
        <f t="shared" si="3"/>
        <v>0</v>
      </c>
      <c r="K81" s="130"/>
      <c r="L81" s="24"/>
    </row>
    <row r="82" ht="14.25" customHeight="1">
      <c r="A82" s="24"/>
      <c r="B82" s="127"/>
      <c r="C82" s="128" t="str">
        <f>IFERROR(VLOOKUP($D82,'Orçamento'!$C$14:$E$31,2,0),"-")</f>
        <v>-</v>
      </c>
      <c r="D82" s="130"/>
      <c r="E82" s="130"/>
      <c r="F82" s="130"/>
      <c r="G82" s="134"/>
      <c r="H82" s="130"/>
      <c r="I82" s="130"/>
      <c r="J82" s="132">
        <f t="shared" si="3"/>
        <v>0</v>
      </c>
      <c r="K82" s="130"/>
      <c r="L82" s="24"/>
    </row>
    <row r="83" ht="14.25" customHeight="1">
      <c r="A83" s="24"/>
      <c r="B83" s="127"/>
      <c r="C83" s="128" t="str">
        <f>IFERROR(VLOOKUP($D83,'Orçamento'!$C$14:$E$31,2,0),"-")</f>
        <v>-</v>
      </c>
      <c r="D83" s="130"/>
      <c r="E83" s="130"/>
      <c r="F83" s="130"/>
      <c r="G83" s="134"/>
      <c r="H83" s="130"/>
      <c r="I83" s="130"/>
      <c r="J83" s="132">
        <f t="shared" si="3"/>
        <v>0</v>
      </c>
      <c r="K83" s="130"/>
      <c r="L83" s="24"/>
    </row>
    <row r="84" ht="14.25" customHeight="1">
      <c r="A84" s="24"/>
      <c r="B84" s="127"/>
      <c r="C84" s="128" t="str">
        <f>IFERROR(VLOOKUP($D84,'Orçamento'!$C$14:$E$31,2,0),"-")</f>
        <v>-</v>
      </c>
      <c r="D84" s="130"/>
      <c r="E84" s="130"/>
      <c r="F84" s="130"/>
      <c r="G84" s="134"/>
      <c r="H84" s="130"/>
      <c r="I84" s="130"/>
      <c r="J84" s="132">
        <f t="shared" si="3"/>
        <v>0</v>
      </c>
      <c r="K84" s="130"/>
      <c r="L84" s="24"/>
    </row>
    <row r="85" ht="14.25" customHeight="1">
      <c r="A85" s="24"/>
      <c r="B85" s="127"/>
      <c r="C85" s="128" t="str">
        <f>IFERROR(VLOOKUP($D85,'Orçamento'!$C$14:$E$31,2,0),"-")</f>
        <v>-</v>
      </c>
      <c r="D85" s="130"/>
      <c r="E85" s="130"/>
      <c r="F85" s="130"/>
      <c r="G85" s="134"/>
      <c r="H85" s="130"/>
      <c r="I85" s="130"/>
      <c r="J85" s="132">
        <f t="shared" si="3"/>
        <v>0</v>
      </c>
      <c r="K85" s="130"/>
      <c r="L85" s="24"/>
    </row>
    <row r="86" ht="14.25" customHeight="1">
      <c r="A86" s="24"/>
      <c r="B86" s="127"/>
      <c r="C86" s="128" t="str">
        <f>IFERROR(VLOOKUP($D86,'Orçamento'!$C$14:$E$31,2,0),"-")</f>
        <v>-</v>
      </c>
      <c r="D86" s="130"/>
      <c r="E86" s="130"/>
      <c r="F86" s="130"/>
      <c r="G86" s="134"/>
      <c r="H86" s="130"/>
      <c r="I86" s="130"/>
      <c r="J86" s="132">
        <f t="shared" si="3"/>
        <v>0</v>
      </c>
      <c r="K86" s="130"/>
      <c r="L86" s="24"/>
    </row>
    <row r="87" ht="14.25" customHeight="1">
      <c r="A87" s="24"/>
      <c r="B87" s="127"/>
      <c r="C87" s="128" t="str">
        <f>IFERROR(VLOOKUP($D87,'Orçamento'!$C$14:$E$31,2,0),"-")</f>
        <v>-</v>
      </c>
      <c r="D87" s="130"/>
      <c r="E87" s="130"/>
      <c r="F87" s="130"/>
      <c r="G87" s="134"/>
      <c r="H87" s="130"/>
      <c r="I87" s="130"/>
      <c r="J87" s="132">
        <f t="shared" si="3"/>
        <v>0</v>
      </c>
      <c r="K87" s="130"/>
      <c r="L87" s="24"/>
    </row>
    <row r="88" ht="14.25" customHeight="1">
      <c r="A88" s="24"/>
      <c r="B88" s="127"/>
      <c r="C88" s="128" t="str">
        <f>IFERROR(VLOOKUP($D88,'Orçamento'!$C$14:$E$31,2,0),"-")</f>
        <v>-</v>
      </c>
      <c r="D88" s="130"/>
      <c r="E88" s="130"/>
      <c r="F88" s="130"/>
      <c r="G88" s="134"/>
      <c r="H88" s="130"/>
      <c r="I88" s="130"/>
      <c r="J88" s="132">
        <f t="shared" si="3"/>
        <v>0</v>
      </c>
      <c r="K88" s="130"/>
      <c r="L88" s="24"/>
    </row>
    <row r="89" ht="14.25" customHeight="1">
      <c r="A89" s="24"/>
      <c r="B89" s="127"/>
      <c r="C89" s="128" t="str">
        <f>IFERROR(VLOOKUP($D89,'Orçamento'!$C$14:$E$31,2,0),"-")</f>
        <v>-</v>
      </c>
      <c r="D89" s="130"/>
      <c r="E89" s="130"/>
      <c r="F89" s="130"/>
      <c r="G89" s="134"/>
      <c r="H89" s="130"/>
      <c r="I89" s="130"/>
      <c r="J89" s="132">
        <f t="shared" si="3"/>
        <v>0</v>
      </c>
      <c r="K89" s="130"/>
      <c r="L89" s="24"/>
    </row>
    <row r="90" ht="14.25" customHeight="1">
      <c r="A90" s="24"/>
      <c r="B90" s="127"/>
      <c r="C90" s="128" t="str">
        <f>IFERROR(VLOOKUP($D90,'Orçamento'!$C$14:$E$31,2,0),"-")</f>
        <v>-</v>
      </c>
      <c r="D90" s="130"/>
      <c r="E90" s="130"/>
      <c r="F90" s="130"/>
      <c r="G90" s="134"/>
      <c r="H90" s="130"/>
      <c r="I90" s="130"/>
      <c r="J90" s="132">
        <f t="shared" si="3"/>
        <v>0</v>
      </c>
      <c r="K90" s="130"/>
      <c r="L90" s="24"/>
    </row>
    <row r="91" ht="14.25" customHeight="1">
      <c r="A91" s="24"/>
      <c r="B91" s="127"/>
      <c r="C91" s="128" t="str">
        <f>IFERROR(VLOOKUP($D91,'Orçamento'!$C$14:$E$31,2,0),"-")</f>
        <v>-</v>
      </c>
      <c r="D91" s="130"/>
      <c r="E91" s="130"/>
      <c r="F91" s="130"/>
      <c r="G91" s="134"/>
      <c r="H91" s="130"/>
      <c r="I91" s="130"/>
      <c r="J91" s="132">
        <f t="shared" si="3"/>
        <v>0</v>
      </c>
      <c r="K91" s="130"/>
      <c r="L91" s="24"/>
    </row>
    <row r="92" ht="14.25" customHeight="1">
      <c r="A92" s="24"/>
      <c r="B92" s="127"/>
      <c r="C92" s="128" t="str">
        <f>IFERROR(VLOOKUP($D92,'Orçamento'!$C$14:$E$31,2,0),"-")</f>
        <v>-</v>
      </c>
      <c r="D92" s="130"/>
      <c r="E92" s="130"/>
      <c r="F92" s="130"/>
      <c r="G92" s="134"/>
      <c r="H92" s="130"/>
      <c r="I92" s="130"/>
      <c r="J92" s="132">
        <f t="shared" si="3"/>
        <v>0</v>
      </c>
      <c r="K92" s="130"/>
      <c r="L92" s="24"/>
    </row>
    <row r="93" ht="14.25" customHeight="1">
      <c r="A93" s="24"/>
      <c r="B93" s="127"/>
      <c r="C93" s="128" t="str">
        <f>IFERROR(VLOOKUP($D93,'Orçamento'!$C$14:$E$31,2,0),"-")</f>
        <v>-</v>
      </c>
      <c r="D93" s="130"/>
      <c r="E93" s="130"/>
      <c r="F93" s="130"/>
      <c r="G93" s="134"/>
      <c r="H93" s="130"/>
      <c r="I93" s="130"/>
      <c r="J93" s="132">
        <f t="shared" si="3"/>
        <v>0</v>
      </c>
      <c r="K93" s="130"/>
      <c r="L93" s="24"/>
    </row>
    <row r="94" ht="14.25" customHeight="1">
      <c r="A94" s="24"/>
      <c r="B94" s="127"/>
      <c r="C94" s="128" t="str">
        <f>IFERROR(VLOOKUP($D94,'Orçamento'!$C$14:$E$31,2,0),"-")</f>
        <v>-</v>
      </c>
      <c r="D94" s="130"/>
      <c r="E94" s="130"/>
      <c r="F94" s="130"/>
      <c r="G94" s="134"/>
      <c r="H94" s="130"/>
      <c r="I94" s="130"/>
      <c r="J94" s="132">
        <f t="shared" si="3"/>
        <v>0</v>
      </c>
      <c r="K94" s="130"/>
      <c r="L94" s="24"/>
    </row>
    <row r="95" ht="14.25" customHeight="1">
      <c r="A95" s="24"/>
      <c r="B95" s="127"/>
      <c r="C95" s="128" t="str">
        <f>IFERROR(VLOOKUP($D95,'Orçamento'!$C$14:$E$31,2,0),"-")</f>
        <v>-</v>
      </c>
      <c r="D95" s="130"/>
      <c r="E95" s="130"/>
      <c r="F95" s="130"/>
      <c r="G95" s="134"/>
      <c r="H95" s="130"/>
      <c r="I95" s="130"/>
      <c r="J95" s="132">
        <f t="shared" si="3"/>
        <v>0</v>
      </c>
      <c r="K95" s="130"/>
      <c r="L95" s="24"/>
    </row>
    <row r="96" ht="14.25" customHeight="1">
      <c r="A96" s="24"/>
      <c r="B96" s="127"/>
      <c r="C96" s="128" t="str">
        <f>IFERROR(VLOOKUP($D96,'Orçamento'!$C$14:$E$31,2,0),"-")</f>
        <v>-</v>
      </c>
      <c r="D96" s="130"/>
      <c r="E96" s="130"/>
      <c r="F96" s="130"/>
      <c r="G96" s="134"/>
      <c r="H96" s="130"/>
      <c r="I96" s="130"/>
      <c r="J96" s="132">
        <f t="shared" si="3"/>
        <v>0</v>
      </c>
      <c r="K96" s="130"/>
      <c r="L96" s="24"/>
    </row>
    <row r="97" ht="14.25" customHeight="1">
      <c r="A97" s="24"/>
      <c r="B97" s="127"/>
      <c r="C97" s="128" t="str">
        <f>IFERROR(VLOOKUP($D97,'Orçamento'!$C$14:$E$31,2,0),"-")</f>
        <v>-</v>
      </c>
      <c r="D97" s="130"/>
      <c r="E97" s="130"/>
      <c r="F97" s="130"/>
      <c r="G97" s="134"/>
      <c r="H97" s="130"/>
      <c r="I97" s="130"/>
      <c r="J97" s="132">
        <f t="shared" si="3"/>
        <v>0</v>
      </c>
      <c r="K97" s="130"/>
      <c r="L97" s="24"/>
    </row>
    <row r="98" ht="14.25" customHeight="1">
      <c r="A98" s="24"/>
      <c r="B98" s="127"/>
      <c r="C98" s="128" t="str">
        <f>IFERROR(VLOOKUP($D98,'Orçamento'!$C$14:$E$31,2,0),"-")</f>
        <v>-</v>
      </c>
      <c r="D98" s="130"/>
      <c r="E98" s="130"/>
      <c r="F98" s="130"/>
      <c r="G98" s="134"/>
      <c r="H98" s="130"/>
      <c r="I98" s="130"/>
      <c r="J98" s="132">
        <f t="shared" si="3"/>
        <v>0</v>
      </c>
      <c r="K98" s="130"/>
      <c r="L98" s="24"/>
    </row>
    <row r="99" ht="14.25" customHeight="1">
      <c r="A99" s="24"/>
      <c r="B99" s="127"/>
      <c r="C99" s="128" t="str">
        <f>IFERROR(VLOOKUP($D99,'Orçamento'!$C$14:$E$31,2,0),"-")</f>
        <v>-</v>
      </c>
      <c r="D99" s="130"/>
      <c r="E99" s="130"/>
      <c r="F99" s="130"/>
      <c r="G99" s="134"/>
      <c r="H99" s="130"/>
      <c r="I99" s="130"/>
      <c r="J99" s="132">
        <f t="shared" si="3"/>
        <v>0</v>
      </c>
      <c r="K99" s="130"/>
      <c r="L99" s="24"/>
    </row>
    <row r="100" ht="14.25" customHeight="1">
      <c r="A100" s="24"/>
      <c r="B100" s="127"/>
      <c r="C100" s="128" t="str">
        <f>IFERROR(VLOOKUP($D100,'Orçamento'!$C$14:$E$31,2,0),"-")</f>
        <v>-</v>
      </c>
      <c r="D100" s="130"/>
      <c r="E100" s="130"/>
      <c r="F100" s="130"/>
      <c r="G100" s="134"/>
      <c r="H100" s="130"/>
      <c r="I100" s="130"/>
      <c r="J100" s="132">
        <f t="shared" si="3"/>
        <v>0</v>
      </c>
      <c r="K100" s="130"/>
      <c r="L100" s="24"/>
    </row>
    <row r="101" ht="14.25" customHeight="1">
      <c r="A101" s="24"/>
      <c r="B101" s="127"/>
      <c r="C101" s="128" t="str">
        <f>IFERROR(VLOOKUP($D101,'Orçamento'!$C$14:$E$31,2,0),"-")</f>
        <v>-</v>
      </c>
      <c r="D101" s="130"/>
      <c r="E101" s="130"/>
      <c r="F101" s="130"/>
      <c r="G101" s="134"/>
      <c r="H101" s="130"/>
      <c r="I101" s="130"/>
      <c r="J101" s="132">
        <f t="shared" si="3"/>
        <v>0</v>
      </c>
      <c r="K101" s="130"/>
      <c r="L101" s="24"/>
    </row>
    <row r="102" ht="14.25" customHeight="1">
      <c r="A102" s="24"/>
      <c r="B102" s="127"/>
      <c r="C102" s="128" t="str">
        <f>IFERROR(VLOOKUP($D102,'Orçamento'!$C$14:$E$31,2,0),"-")</f>
        <v>-</v>
      </c>
      <c r="D102" s="130"/>
      <c r="E102" s="130"/>
      <c r="F102" s="130"/>
      <c r="G102" s="134"/>
      <c r="H102" s="130"/>
      <c r="I102" s="130"/>
      <c r="J102" s="132">
        <f t="shared" si="3"/>
        <v>0</v>
      </c>
      <c r="K102" s="130"/>
      <c r="L102" s="24"/>
    </row>
    <row r="103" ht="14.25" customHeight="1">
      <c r="A103" s="24"/>
      <c r="B103" s="127"/>
      <c r="C103" s="128" t="str">
        <f>IFERROR(VLOOKUP($D103,'Orçamento'!$C$14:$E$31,2,0),"-")</f>
        <v>-</v>
      </c>
      <c r="D103" s="130"/>
      <c r="E103" s="130"/>
      <c r="F103" s="130"/>
      <c r="G103" s="134"/>
      <c r="H103" s="130"/>
      <c r="I103" s="130"/>
      <c r="J103" s="132">
        <f t="shared" si="3"/>
        <v>0</v>
      </c>
      <c r="K103" s="130"/>
      <c r="L103" s="24"/>
    </row>
    <row r="104" ht="14.25" customHeight="1">
      <c r="A104" s="24"/>
      <c r="B104" s="127"/>
      <c r="C104" s="128" t="str">
        <f>IFERROR(VLOOKUP($D104,'Orçamento'!$C$14:$E$31,2,0),"-")</f>
        <v>-</v>
      </c>
      <c r="D104" s="130"/>
      <c r="E104" s="130"/>
      <c r="F104" s="130"/>
      <c r="G104" s="134"/>
      <c r="H104" s="130"/>
      <c r="I104" s="130"/>
      <c r="J104" s="132">
        <f t="shared" si="3"/>
        <v>0</v>
      </c>
      <c r="K104" s="130"/>
      <c r="L104" s="24"/>
    </row>
    <row r="105" ht="14.25" customHeight="1">
      <c r="A105" s="24"/>
      <c r="B105" s="127"/>
      <c r="C105" s="128" t="str">
        <f>IFERROR(VLOOKUP($D105,'Orçamento'!$C$14:$E$31,2,0),"-")</f>
        <v>-</v>
      </c>
      <c r="D105" s="130"/>
      <c r="E105" s="130"/>
      <c r="F105" s="130"/>
      <c r="G105" s="134"/>
      <c r="H105" s="130"/>
      <c r="I105" s="130"/>
      <c r="J105" s="132">
        <f t="shared" si="3"/>
        <v>0</v>
      </c>
      <c r="K105" s="130"/>
      <c r="L105" s="24"/>
    </row>
    <row r="106" ht="14.25" customHeight="1">
      <c r="A106" s="24"/>
      <c r="B106" s="127"/>
      <c r="C106" s="128" t="str">
        <f>IFERROR(VLOOKUP($D106,'Orçamento'!$C$14:$E$31,2,0),"-")</f>
        <v>-</v>
      </c>
      <c r="D106" s="130"/>
      <c r="E106" s="130"/>
      <c r="F106" s="130"/>
      <c r="G106" s="134"/>
      <c r="H106" s="130"/>
      <c r="I106" s="130"/>
      <c r="J106" s="132">
        <f t="shared" si="3"/>
        <v>0</v>
      </c>
      <c r="K106" s="130"/>
      <c r="L106" s="24"/>
    </row>
    <row r="107" ht="14.25" customHeight="1">
      <c r="A107" s="24"/>
      <c r="B107" s="127"/>
      <c r="C107" s="128" t="str">
        <f>IFERROR(VLOOKUP($D107,'Orçamento'!$C$14:$E$31,2,0),"-")</f>
        <v>-</v>
      </c>
      <c r="D107" s="130"/>
      <c r="E107" s="130"/>
      <c r="F107" s="130"/>
      <c r="G107" s="134"/>
      <c r="H107" s="130"/>
      <c r="I107" s="130"/>
      <c r="J107" s="132">
        <f t="shared" si="3"/>
        <v>0</v>
      </c>
      <c r="K107" s="130"/>
      <c r="L107" s="24"/>
    </row>
    <row r="108" ht="14.25" customHeight="1">
      <c r="A108" s="24"/>
      <c r="B108" s="127"/>
      <c r="C108" s="128" t="str">
        <f>IFERROR(VLOOKUP($D108,'Orçamento'!$C$14:$E$31,2,0),"-")</f>
        <v>-</v>
      </c>
      <c r="D108" s="130"/>
      <c r="E108" s="130"/>
      <c r="F108" s="130"/>
      <c r="G108" s="134"/>
      <c r="H108" s="130"/>
      <c r="I108" s="130"/>
      <c r="J108" s="132">
        <f t="shared" si="3"/>
        <v>0</v>
      </c>
      <c r="K108" s="130"/>
      <c r="L108" s="24"/>
    </row>
    <row r="109" ht="14.25" customHeight="1">
      <c r="A109" s="24"/>
      <c r="B109" s="127"/>
      <c r="C109" s="128" t="str">
        <f>IFERROR(VLOOKUP($D109,'Orçamento'!$C$14:$E$31,2,0),"-")</f>
        <v>-</v>
      </c>
      <c r="D109" s="130"/>
      <c r="E109" s="130"/>
      <c r="F109" s="130"/>
      <c r="G109" s="134"/>
      <c r="H109" s="130"/>
      <c r="I109" s="130"/>
      <c r="J109" s="132">
        <f t="shared" si="3"/>
        <v>0</v>
      </c>
      <c r="K109" s="130"/>
      <c r="L109" s="24"/>
    </row>
    <row r="110" ht="14.25" customHeight="1">
      <c r="A110" s="24"/>
      <c r="B110" s="127"/>
      <c r="C110" s="128" t="str">
        <f>IFERROR(VLOOKUP($D110,'Orçamento'!$C$14:$E$31,2,0),"-")</f>
        <v>-</v>
      </c>
      <c r="D110" s="130"/>
      <c r="E110" s="130"/>
      <c r="F110" s="130"/>
      <c r="G110" s="134"/>
      <c r="H110" s="130"/>
      <c r="I110" s="130"/>
      <c r="J110" s="132">
        <f t="shared" si="3"/>
        <v>0</v>
      </c>
      <c r="K110" s="130"/>
      <c r="L110" s="24"/>
    </row>
    <row r="111" ht="14.25" customHeight="1">
      <c r="A111" s="24"/>
      <c r="B111" s="127"/>
      <c r="C111" s="128" t="str">
        <f>IFERROR(VLOOKUP($D111,'Orçamento'!$C$14:$E$31,2,0),"-")</f>
        <v>-</v>
      </c>
      <c r="D111" s="130"/>
      <c r="E111" s="130"/>
      <c r="F111" s="130"/>
      <c r="G111" s="134"/>
      <c r="H111" s="130"/>
      <c r="I111" s="130"/>
      <c r="J111" s="132">
        <f t="shared" si="3"/>
        <v>0</v>
      </c>
      <c r="K111" s="130"/>
      <c r="L111" s="24"/>
    </row>
    <row r="112" ht="14.25" customHeight="1">
      <c r="A112" s="24"/>
      <c r="B112" s="127"/>
      <c r="C112" s="128" t="str">
        <f>IFERROR(VLOOKUP($D112,'Orçamento'!$C$14:$E$31,2,0),"-")</f>
        <v>-</v>
      </c>
      <c r="D112" s="130"/>
      <c r="E112" s="130"/>
      <c r="F112" s="130"/>
      <c r="G112" s="134"/>
      <c r="H112" s="130"/>
      <c r="I112" s="130"/>
      <c r="J112" s="132">
        <f t="shared" si="3"/>
        <v>0</v>
      </c>
      <c r="K112" s="130"/>
      <c r="L112" s="24"/>
    </row>
    <row r="113" ht="14.25" customHeight="1">
      <c r="A113" s="24"/>
      <c r="B113" s="127"/>
      <c r="C113" s="128" t="str">
        <f>IFERROR(VLOOKUP($D113,'Orçamento'!$C$14:$E$31,2,0),"-")</f>
        <v>-</v>
      </c>
      <c r="D113" s="130"/>
      <c r="E113" s="130"/>
      <c r="F113" s="130"/>
      <c r="G113" s="134"/>
      <c r="H113" s="130"/>
      <c r="I113" s="130"/>
      <c r="J113" s="132">
        <f t="shared" si="3"/>
        <v>0</v>
      </c>
      <c r="K113" s="130"/>
      <c r="L113" s="24"/>
    </row>
    <row r="114" ht="14.25" customHeight="1">
      <c r="A114" s="24"/>
      <c r="B114" s="127"/>
      <c r="C114" s="128" t="str">
        <f>IFERROR(VLOOKUP($D114,'Orçamento'!$C$14:$E$31,2,0),"-")</f>
        <v>-</v>
      </c>
      <c r="D114" s="130"/>
      <c r="E114" s="130"/>
      <c r="F114" s="130"/>
      <c r="G114" s="134"/>
      <c r="H114" s="130"/>
      <c r="I114" s="130"/>
      <c r="J114" s="132">
        <f t="shared" si="3"/>
        <v>0</v>
      </c>
      <c r="K114" s="130"/>
      <c r="L114" s="24"/>
    </row>
    <row r="115" ht="14.25" customHeight="1">
      <c r="A115" s="24"/>
      <c r="B115" s="127"/>
      <c r="C115" s="128" t="str">
        <f>IFERROR(VLOOKUP($D115,'Orçamento'!$C$14:$E$31,2,0),"-")</f>
        <v>-</v>
      </c>
      <c r="D115" s="130"/>
      <c r="E115" s="130"/>
      <c r="F115" s="130"/>
      <c r="G115" s="134"/>
      <c r="H115" s="130"/>
      <c r="I115" s="130"/>
      <c r="J115" s="132">
        <f t="shared" si="3"/>
        <v>0</v>
      </c>
      <c r="K115" s="130"/>
      <c r="L115" s="24"/>
    </row>
    <row r="116" ht="14.25" customHeight="1">
      <c r="A116" s="24"/>
      <c r="B116" s="127"/>
      <c r="C116" s="128" t="str">
        <f>IFERROR(VLOOKUP($D116,'Orçamento'!$C$14:$E$31,2,0),"-")</f>
        <v>-</v>
      </c>
      <c r="D116" s="130"/>
      <c r="E116" s="130"/>
      <c r="F116" s="130"/>
      <c r="G116" s="134"/>
      <c r="H116" s="130"/>
      <c r="I116" s="130"/>
      <c r="J116" s="132">
        <f t="shared" si="3"/>
        <v>0</v>
      </c>
      <c r="K116" s="130"/>
      <c r="L116" s="24"/>
    </row>
    <row r="117" ht="14.25" customHeight="1">
      <c r="A117" s="24"/>
      <c r="B117" s="127"/>
      <c r="C117" s="128" t="str">
        <f>IFERROR(VLOOKUP($D117,'Orçamento'!$C$14:$E$31,2,0),"-")</f>
        <v>-</v>
      </c>
      <c r="D117" s="130"/>
      <c r="E117" s="130"/>
      <c r="F117" s="130"/>
      <c r="G117" s="134"/>
      <c r="H117" s="130"/>
      <c r="I117" s="130"/>
      <c r="J117" s="132">
        <f t="shared" si="3"/>
        <v>0</v>
      </c>
      <c r="K117" s="130"/>
      <c r="L117" s="24"/>
    </row>
    <row r="118" ht="14.25" customHeight="1">
      <c r="A118" s="24"/>
      <c r="B118" s="127"/>
      <c r="C118" s="128" t="str">
        <f>IFERROR(VLOOKUP($D118,'Orçamento'!$C$14:$E$31,2,0),"-")</f>
        <v>-</v>
      </c>
      <c r="D118" s="130"/>
      <c r="E118" s="130"/>
      <c r="F118" s="130"/>
      <c r="G118" s="134"/>
      <c r="H118" s="130"/>
      <c r="I118" s="130"/>
      <c r="J118" s="132">
        <f t="shared" si="3"/>
        <v>0</v>
      </c>
      <c r="K118" s="130"/>
      <c r="L118" s="24"/>
    </row>
    <row r="119" ht="14.25" customHeight="1">
      <c r="A119" s="24"/>
      <c r="B119" s="127"/>
      <c r="C119" s="128" t="str">
        <f>IFERROR(VLOOKUP($D119,'Orçamento'!$C$14:$E$31,2,0),"-")</f>
        <v>-</v>
      </c>
      <c r="D119" s="130"/>
      <c r="E119" s="130"/>
      <c r="F119" s="130"/>
      <c r="G119" s="134"/>
      <c r="H119" s="130"/>
      <c r="I119" s="130"/>
      <c r="J119" s="132">
        <f t="shared" si="3"/>
        <v>0</v>
      </c>
      <c r="K119" s="130"/>
      <c r="L119" s="24"/>
    </row>
    <row r="120" ht="14.25" customHeight="1">
      <c r="A120" s="24"/>
      <c r="B120" s="127"/>
      <c r="C120" s="128" t="str">
        <f>IFERROR(VLOOKUP($D120,'Orçamento'!$C$14:$E$31,2,0),"-")</f>
        <v>-</v>
      </c>
      <c r="D120" s="130"/>
      <c r="E120" s="130"/>
      <c r="F120" s="130"/>
      <c r="G120" s="134"/>
      <c r="H120" s="130"/>
      <c r="I120" s="130"/>
      <c r="J120" s="132">
        <f t="shared" si="3"/>
        <v>0</v>
      </c>
      <c r="K120" s="130"/>
      <c r="L120" s="24"/>
    </row>
    <row r="121" ht="14.25" customHeight="1">
      <c r="A121" s="24"/>
      <c r="B121" s="127"/>
      <c r="C121" s="128" t="str">
        <f>IFERROR(VLOOKUP($D121,'Orçamento'!$C$14:$E$31,2,0),"-")</f>
        <v>-</v>
      </c>
      <c r="D121" s="130"/>
      <c r="E121" s="130"/>
      <c r="F121" s="130"/>
      <c r="G121" s="134"/>
      <c r="H121" s="130"/>
      <c r="I121" s="130"/>
      <c r="J121" s="132">
        <f t="shared" si="3"/>
        <v>0</v>
      </c>
      <c r="K121" s="130"/>
      <c r="L121" s="24"/>
    </row>
    <row r="122" ht="14.25" customHeight="1">
      <c r="A122" s="24"/>
      <c r="B122" s="127"/>
      <c r="C122" s="128" t="str">
        <f>IFERROR(VLOOKUP($D122,'Orçamento'!$C$14:$E$31,2,0),"-")</f>
        <v>-</v>
      </c>
      <c r="D122" s="130"/>
      <c r="E122" s="130"/>
      <c r="F122" s="130"/>
      <c r="G122" s="134"/>
      <c r="H122" s="130"/>
      <c r="I122" s="130"/>
      <c r="J122" s="132">
        <f t="shared" si="3"/>
        <v>0</v>
      </c>
      <c r="K122" s="130"/>
      <c r="L122" s="24"/>
    </row>
    <row r="123" ht="14.25" customHeight="1">
      <c r="A123" s="24"/>
      <c r="B123" s="127"/>
      <c r="C123" s="128" t="str">
        <f>IFERROR(VLOOKUP($D123,'Orçamento'!$C$14:$E$31,2,0),"-")</f>
        <v>-</v>
      </c>
      <c r="D123" s="130"/>
      <c r="E123" s="130"/>
      <c r="F123" s="130"/>
      <c r="G123" s="134"/>
      <c r="H123" s="130"/>
      <c r="I123" s="130"/>
      <c r="J123" s="132">
        <f t="shared" si="3"/>
        <v>0</v>
      </c>
      <c r="K123" s="130"/>
      <c r="L123" s="24"/>
    </row>
    <row r="124" ht="14.25" customHeight="1">
      <c r="A124" s="24"/>
      <c r="B124" s="127"/>
      <c r="C124" s="128" t="str">
        <f>IFERROR(VLOOKUP($D124,'Orçamento'!$C$14:$E$31,2,0),"-")</f>
        <v>-</v>
      </c>
      <c r="D124" s="130"/>
      <c r="E124" s="130"/>
      <c r="F124" s="130"/>
      <c r="G124" s="134"/>
      <c r="H124" s="130"/>
      <c r="I124" s="130"/>
      <c r="J124" s="132">
        <f t="shared" si="3"/>
        <v>0</v>
      </c>
      <c r="K124" s="130"/>
      <c r="L124" s="24"/>
    </row>
    <row r="125" ht="14.25" customHeight="1">
      <c r="A125" s="24"/>
      <c r="B125" s="127"/>
      <c r="C125" s="128" t="str">
        <f>IFERROR(VLOOKUP($D125,'Orçamento'!$C$14:$E$31,2,0),"-")</f>
        <v>-</v>
      </c>
      <c r="D125" s="130"/>
      <c r="E125" s="130"/>
      <c r="F125" s="130"/>
      <c r="G125" s="134"/>
      <c r="H125" s="130"/>
      <c r="I125" s="130"/>
      <c r="J125" s="132">
        <f t="shared" si="3"/>
        <v>0</v>
      </c>
      <c r="K125" s="130"/>
      <c r="L125" s="24"/>
    </row>
    <row r="126" ht="14.25" customHeight="1">
      <c r="A126" s="24"/>
      <c r="B126" s="127"/>
      <c r="C126" s="128" t="str">
        <f>IFERROR(VLOOKUP($D126,'Orçamento'!$C$14:$E$31,2,0),"-")</f>
        <v>-</v>
      </c>
      <c r="D126" s="130"/>
      <c r="E126" s="130"/>
      <c r="F126" s="130"/>
      <c r="G126" s="134"/>
      <c r="H126" s="130"/>
      <c r="I126" s="130"/>
      <c r="J126" s="132">
        <f t="shared" si="3"/>
        <v>0</v>
      </c>
      <c r="K126" s="130"/>
      <c r="L126" s="24"/>
    </row>
    <row r="127" ht="14.25" customHeight="1">
      <c r="A127" s="24"/>
      <c r="B127" s="127"/>
      <c r="C127" s="128" t="str">
        <f>IFERROR(VLOOKUP($D127,'Orçamento'!$C$14:$E$31,2,0),"-")</f>
        <v>-</v>
      </c>
      <c r="D127" s="130"/>
      <c r="E127" s="130"/>
      <c r="F127" s="130"/>
      <c r="G127" s="134"/>
      <c r="H127" s="130"/>
      <c r="I127" s="130"/>
      <c r="J127" s="132">
        <f t="shared" si="3"/>
        <v>0</v>
      </c>
      <c r="K127" s="130"/>
      <c r="L127" s="24"/>
    </row>
    <row r="128" ht="14.25" customHeight="1">
      <c r="A128" s="24"/>
      <c r="B128" s="127"/>
      <c r="C128" s="128" t="str">
        <f>IFERROR(VLOOKUP($D128,'Orçamento'!$C$14:$E$31,2,0),"-")</f>
        <v>-</v>
      </c>
      <c r="D128" s="130"/>
      <c r="E128" s="130"/>
      <c r="F128" s="130"/>
      <c r="G128" s="134"/>
      <c r="H128" s="130"/>
      <c r="I128" s="130"/>
      <c r="J128" s="132">
        <f t="shared" si="3"/>
        <v>0</v>
      </c>
      <c r="K128" s="130"/>
      <c r="L128" s="24"/>
    </row>
    <row r="129" ht="14.25" customHeight="1">
      <c r="A129" s="24"/>
      <c r="B129" s="127"/>
      <c r="C129" s="128" t="str">
        <f>IFERROR(VLOOKUP($D129,'Orçamento'!$C$14:$E$31,2,0),"-")</f>
        <v>-</v>
      </c>
      <c r="D129" s="130"/>
      <c r="E129" s="130"/>
      <c r="F129" s="130"/>
      <c r="G129" s="134"/>
      <c r="H129" s="130"/>
      <c r="I129" s="130"/>
      <c r="J129" s="132">
        <f t="shared" si="3"/>
        <v>0</v>
      </c>
      <c r="K129" s="130"/>
      <c r="L129" s="24"/>
    </row>
    <row r="130" ht="14.25" customHeight="1">
      <c r="A130" s="24"/>
      <c r="B130" s="127"/>
      <c r="C130" s="128" t="str">
        <f>IFERROR(VLOOKUP($D130,'Orçamento'!$C$14:$E$31,2,0),"-")</f>
        <v>-</v>
      </c>
      <c r="D130" s="130"/>
      <c r="E130" s="130"/>
      <c r="F130" s="130"/>
      <c r="G130" s="134"/>
      <c r="H130" s="130"/>
      <c r="I130" s="130"/>
      <c r="J130" s="132">
        <f t="shared" si="3"/>
        <v>0</v>
      </c>
      <c r="K130" s="130"/>
      <c r="L130" s="24"/>
    </row>
    <row r="131" ht="14.25" customHeight="1">
      <c r="A131" s="24"/>
      <c r="B131" s="127"/>
      <c r="C131" s="128" t="str">
        <f>IFERROR(VLOOKUP($D131,'Orçamento'!$C$14:$E$31,2,0),"-")</f>
        <v>-</v>
      </c>
      <c r="D131" s="130"/>
      <c r="E131" s="130"/>
      <c r="F131" s="130"/>
      <c r="G131" s="134"/>
      <c r="H131" s="130"/>
      <c r="I131" s="130"/>
      <c r="J131" s="132">
        <f t="shared" si="3"/>
        <v>0</v>
      </c>
      <c r="K131" s="130"/>
      <c r="L131" s="24"/>
    </row>
    <row r="132" ht="14.25" customHeight="1">
      <c r="A132" s="24"/>
      <c r="B132" s="127"/>
      <c r="C132" s="128" t="str">
        <f>IFERROR(VLOOKUP($D132,'Orçamento'!$C$14:$E$31,2,0),"-")</f>
        <v>-</v>
      </c>
      <c r="D132" s="130"/>
      <c r="E132" s="130"/>
      <c r="F132" s="130"/>
      <c r="G132" s="134"/>
      <c r="H132" s="130"/>
      <c r="I132" s="130"/>
      <c r="J132" s="132">
        <f t="shared" si="3"/>
        <v>0</v>
      </c>
      <c r="K132" s="130"/>
      <c r="L132" s="24"/>
    </row>
    <row r="133" ht="14.25" customHeight="1">
      <c r="A133" s="24"/>
      <c r="B133" s="127"/>
      <c r="C133" s="128" t="str">
        <f>IFERROR(VLOOKUP($D133,'Orçamento'!$C$14:$E$31,2,0),"-")</f>
        <v>-</v>
      </c>
      <c r="D133" s="130"/>
      <c r="E133" s="130"/>
      <c r="F133" s="130"/>
      <c r="G133" s="134"/>
      <c r="H133" s="130"/>
      <c r="I133" s="130"/>
      <c r="J133" s="132">
        <f t="shared" si="3"/>
        <v>0</v>
      </c>
      <c r="K133" s="130"/>
      <c r="L133" s="24"/>
    </row>
    <row r="134" ht="14.25" customHeight="1">
      <c r="A134" s="24"/>
      <c r="B134" s="127"/>
      <c r="C134" s="128" t="str">
        <f>IFERROR(VLOOKUP($D134,'Orçamento'!$C$14:$E$31,2,0),"-")</f>
        <v>-</v>
      </c>
      <c r="D134" s="130"/>
      <c r="E134" s="130"/>
      <c r="F134" s="130"/>
      <c r="G134" s="134"/>
      <c r="H134" s="130"/>
      <c r="I134" s="130"/>
      <c r="J134" s="132">
        <f t="shared" si="3"/>
        <v>0</v>
      </c>
      <c r="K134" s="130"/>
      <c r="L134" s="24"/>
    </row>
    <row r="135" ht="14.25" customHeight="1">
      <c r="A135" s="24"/>
      <c r="B135" s="127"/>
      <c r="C135" s="128" t="str">
        <f>IFERROR(VLOOKUP($D135,'Orçamento'!$C$14:$E$31,2,0),"-")</f>
        <v>-</v>
      </c>
      <c r="D135" s="130"/>
      <c r="E135" s="130"/>
      <c r="F135" s="130"/>
      <c r="G135" s="134"/>
      <c r="H135" s="130"/>
      <c r="I135" s="130"/>
      <c r="J135" s="132">
        <f t="shared" si="3"/>
        <v>0</v>
      </c>
      <c r="K135" s="130"/>
      <c r="L135" s="24"/>
    </row>
    <row r="136" ht="14.25" customHeight="1">
      <c r="A136" s="24"/>
      <c r="B136" s="127"/>
      <c r="C136" s="128" t="str">
        <f>IFERROR(VLOOKUP($D136,'Orçamento'!$C$14:$E$31,2,0),"-")</f>
        <v>-</v>
      </c>
      <c r="D136" s="130"/>
      <c r="E136" s="130"/>
      <c r="F136" s="130"/>
      <c r="G136" s="134"/>
      <c r="H136" s="130"/>
      <c r="I136" s="130"/>
      <c r="J136" s="132">
        <f t="shared" si="3"/>
        <v>0</v>
      </c>
      <c r="K136" s="130"/>
      <c r="L136" s="24"/>
    </row>
    <row r="137" ht="14.25" customHeight="1">
      <c r="A137" s="24"/>
      <c r="B137" s="127"/>
      <c r="C137" s="128" t="str">
        <f>IFERROR(VLOOKUP($D137,'Orçamento'!$C$14:$E$31,2,0),"-")</f>
        <v>-</v>
      </c>
      <c r="D137" s="130"/>
      <c r="E137" s="130"/>
      <c r="F137" s="130"/>
      <c r="G137" s="134"/>
      <c r="H137" s="130"/>
      <c r="I137" s="130"/>
      <c r="J137" s="132">
        <f t="shared" si="3"/>
        <v>0</v>
      </c>
      <c r="K137" s="130"/>
      <c r="L137" s="24"/>
    </row>
    <row r="138" ht="14.25" customHeight="1">
      <c r="A138" s="24"/>
      <c r="B138" s="127"/>
      <c r="C138" s="128" t="str">
        <f>IFERROR(VLOOKUP($D138,'Orçamento'!$C$14:$E$31,2,0),"-")</f>
        <v>-</v>
      </c>
      <c r="D138" s="130"/>
      <c r="E138" s="130"/>
      <c r="F138" s="130"/>
      <c r="G138" s="134"/>
      <c r="H138" s="130"/>
      <c r="I138" s="130"/>
      <c r="J138" s="132">
        <f t="shared" si="3"/>
        <v>0</v>
      </c>
      <c r="K138" s="130"/>
      <c r="L138" s="24"/>
    </row>
    <row r="139" ht="14.25" customHeight="1">
      <c r="A139" s="24"/>
      <c r="B139" s="127"/>
      <c r="C139" s="128" t="str">
        <f>IFERROR(VLOOKUP($D139,'Orçamento'!$C$14:$E$31,2,0),"-")</f>
        <v>-</v>
      </c>
      <c r="D139" s="130"/>
      <c r="E139" s="130"/>
      <c r="F139" s="130"/>
      <c r="G139" s="134"/>
      <c r="H139" s="130"/>
      <c r="I139" s="130"/>
      <c r="J139" s="132">
        <f t="shared" si="3"/>
        <v>0</v>
      </c>
      <c r="K139" s="130"/>
      <c r="L139" s="24"/>
    </row>
    <row r="140" ht="14.25" customHeight="1">
      <c r="A140" s="24"/>
      <c r="B140" s="127"/>
      <c r="C140" s="128" t="str">
        <f>IFERROR(VLOOKUP($D140,'Orçamento'!$C$14:$E$31,2,0),"-")</f>
        <v>-</v>
      </c>
      <c r="D140" s="130"/>
      <c r="E140" s="130"/>
      <c r="F140" s="130"/>
      <c r="G140" s="134"/>
      <c r="H140" s="130"/>
      <c r="I140" s="130"/>
      <c r="J140" s="132">
        <f t="shared" si="3"/>
        <v>0</v>
      </c>
      <c r="K140" s="130"/>
      <c r="L140" s="24"/>
    </row>
    <row r="141" ht="14.25" customHeight="1">
      <c r="A141" s="24"/>
      <c r="B141" s="127"/>
      <c r="C141" s="128" t="str">
        <f>IFERROR(VLOOKUP($D141,'Orçamento'!$C$14:$E$31,2,0),"-")</f>
        <v>-</v>
      </c>
      <c r="D141" s="130"/>
      <c r="E141" s="130"/>
      <c r="F141" s="130"/>
      <c r="G141" s="134"/>
      <c r="H141" s="130"/>
      <c r="I141" s="130"/>
      <c r="J141" s="132">
        <f t="shared" si="3"/>
        <v>0</v>
      </c>
      <c r="K141" s="130"/>
      <c r="L141" s="24"/>
    </row>
    <row r="142" ht="14.25" customHeight="1">
      <c r="A142" s="24"/>
      <c r="B142" s="127"/>
      <c r="C142" s="128" t="str">
        <f>IFERROR(VLOOKUP($D142,'Orçamento'!$C$14:$E$31,2,0),"-")</f>
        <v>-</v>
      </c>
      <c r="D142" s="130"/>
      <c r="E142" s="130"/>
      <c r="F142" s="130"/>
      <c r="G142" s="134"/>
      <c r="H142" s="130"/>
      <c r="I142" s="130"/>
      <c r="J142" s="132">
        <f t="shared" si="3"/>
        <v>0</v>
      </c>
      <c r="K142" s="130"/>
      <c r="L142" s="24"/>
    </row>
    <row r="143" ht="14.25" customHeight="1">
      <c r="A143" s="24"/>
      <c r="B143" s="127"/>
      <c r="C143" s="128" t="str">
        <f>IFERROR(VLOOKUP($D143,'Orçamento'!$C$14:$E$31,2,0),"-")</f>
        <v>-</v>
      </c>
      <c r="D143" s="130"/>
      <c r="E143" s="130"/>
      <c r="F143" s="130"/>
      <c r="G143" s="134"/>
      <c r="H143" s="130"/>
      <c r="I143" s="130"/>
      <c r="J143" s="132">
        <f t="shared" si="3"/>
        <v>0</v>
      </c>
      <c r="K143" s="130"/>
      <c r="L143" s="24"/>
    </row>
    <row r="144" ht="14.25" customHeight="1">
      <c r="A144" s="24"/>
      <c r="B144" s="127"/>
      <c r="C144" s="128" t="str">
        <f>IFERROR(VLOOKUP($D144,'Orçamento'!$C$14:$E$31,2,0),"-")</f>
        <v>-</v>
      </c>
      <c r="D144" s="130"/>
      <c r="E144" s="130"/>
      <c r="F144" s="130"/>
      <c r="G144" s="134"/>
      <c r="H144" s="130"/>
      <c r="I144" s="130"/>
      <c r="J144" s="132">
        <f t="shared" si="3"/>
        <v>0</v>
      </c>
      <c r="K144" s="130"/>
      <c r="L144" s="24"/>
    </row>
    <row r="145" ht="14.25" customHeight="1">
      <c r="A145" s="24"/>
      <c r="B145" s="127"/>
      <c r="C145" s="128" t="str">
        <f>IFERROR(VLOOKUP($D145,'Orçamento'!$C$14:$E$31,2,0),"-")</f>
        <v>-</v>
      </c>
      <c r="D145" s="130"/>
      <c r="E145" s="130"/>
      <c r="F145" s="130"/>
      <c r="G145" s="134"/>
      <c r="H145" s="130"/>
      <c r="I145" s="130"/>
      <c r="J145" s="132">
        <f t="shared" si="3"/>
        <v>0</v>
      </c>
      <c r="K145" s="130"/>
      <c r="L145" s="24"/>
    </row>
    <row r="146" ht="14.25" customHeight="1">
      <c r="A146" s="24"/>
      <c r="B146" s="127"/>
      <c r="C146" s="128" t="str">
        <f>IFERROR(VLOOKUP($D146,'Orçamento'!$C$14:$E$31,2,0),"-")</f>
        <v>-</v>
      </c>
      <c r="D146" s="130"/>
      <c r="E146" s="130"/>
      <c r="F146" s="130"/>
      <c r="G146" s="134"/>
      <c r="H146" s="130"/>
      <c r="I146" s="130"/>
      <c r="J146" s="132">
        <f t="shared" si="3"/>
        <v>0</v>
      </c>
      <c r="K146" s="130"/>
      <c r="L146" s="24"/>
    </row>
    <row r="147" ht="14.25" customHeight="1">
      <c r="A147" s="24"/>
      <c r="B147" s="127"/>
      <c r="C147" s="128" t="str">
        <f>IFERROR(VLOOKUP($D147,'Orçamento'!$C$14:$E$31,2,0),"-")</f>
        <v>-</v>
      </c>
      <c r="D147" s="130"/>
      <c r="E147" s="130"/>
      <c r="F147" s="130"/>
      <c r="G147" s="134"/>
      <c r="H147" s="130"/>
      <c r="I147" s="130"/>
      <c r="J147" s="132">
        <f t="shared" si="3"/>
        <v>0</v>
      </c>
      <c r="K147" s="130"/>
      <c r="L147" s="24"/>
    </row>
    <row r="148" ht="14.25" customHeight="1">
      <c r="A148" s="24"/>
      <c r="B148" s="127"/>
      <c r="C148" s="128" t="str">
        <f>IFERROR(VLOOKUP($D148,'Orçamento'!$C$14:$E$31,2,0),"-")</f>
        <v>-</v>
      </c>
      <c r="D148" s="130"/>
      <c r="E148" s="130"/>
      <c r="F148" s="130"/>
      <c r="G148" s="134"/>
      <c r="H148" s="130"/>
      <c r="I148" s="130"/>
      <c r="J148" s="132">
        <f t="shared" si="3"/>
        <v>0</v>
      </c>
      <c r="K148" s="130"/>
      <c r="L148" s="24"/>
    </row>
    <row r="149" ht="14.25" customHeight="1">
      <c r="A149" s="24"/>
      <c r="B149" s="127"/>
      <c r="C149" s="128" t="str">
        <f>IFERROR(VLOOKUP($D149,'Orçamento'!$C$14:$E$31,2,0),"-")</f>
        <v>-</v>
      </c>
      <c r="D149" s="130"/>
      <c r="E149" s="130"/>
      <c r="F149" s="130"/>
      <c r="G149" s="134"/>
      <c r="H149" s="130"/>
      <c r="I149" s="130"/>
      <c r="J149" s="132">
        <f t="shared" si="3"/>
        <v>0</v>
      </c>
      <c r="K149" s="130"/>
      <c r="L149" s="24"/>
    </row>
    <row r="150" ht="14.25" customHeight="1">
      <c r="A150" s="24"/>
      <c r="B150" s="127"/>
      <c r="C150" s="128" t="str">
        <f>IFERROR(VLOOKUP($D150,'Orçamento'!$C$14:$E$31,2,0),"-")</f>
        <v>-</v>
      </c>
      <c r="D150" s="130"/>
      <c r="E150" s="130"/>
      <c r="F150" s="130"/>
      <c r="G150" s="134"/>
      <c r="H150" s="130"/>
      <c r="I150" s="130"/>
      <c r="J150" s="132">
        <f t="shared" si="3"/>
        <v>0</v>
      </c>
      <c r="K150" s="130"/>
      <c r="L150" s="24"/>
    </row>
    <row r="151" ht="14.25" customHeight="1">
      <c r="A151" s="24"/>
      <c r="B151" s="127"/>
      <c r="C151" s="128" t="str">
        <f>IFERROR(VLOOKUP($D151,'Orçamento'!$C$14:$E$31,2,0),"-")</f>
        <v>-</v>
      </c>
      <c r="D151" s="130"/>
      <c r="E151" s="130"/>
      <c r="F151" s="130"/>
      <c r="G151" s="134"/>
      <c r="H151" s="130"/>
      <c r="I151" s="130"/>
      <c r="J151" s="132">
        <f t="shared" si="3"/>
        <v>0</v>
      </c>
      <c r="K151" s="130"/>
      <c r="L151" s="24"/>
    </row>
    <row r="152" ht="14.25" customHeight="1">
      <c r="A152" s="24"/>
      <c r="B152" s="127"/>
      <c r="C152" s="128" t="str">
        <f>IFERROR(VLOOKUP($D152,'Orçamento'!$C$14:$E$31,2,0),"-")</f>
        <v>-</v>
      </c>
      <c r="D152" s="130"/>
      <c r="E152" s="130"/>
      <c r="F152" s="130"/>
      <c r="G152" s="134"/>
      <c r="H152" s="130"/>
      <c r="I152" s="130"/>
      <c r="J152" s="132">
        <f t="shared" si="3"/>
        <v>0</v>
      </c>
      <c r="K152" s="130"/>
      <c r="L152" s="24"/>
    </row>
    <row r="153" ht="14.25" customHeight="1">
      <c r="A153" s="24"/>
      <c r="B153" s="127"/>
      <c r="C153" s="128" t="str">
        <f>IFERROR(VLOOKUP($D153,'Orçamento'!$C$14:$E$31,2,0),"-")</f>
        <v>-</v>
      </c>
      <c r="D153" s="130"/>
      <c r="E153" s="130"/>
      <c r="F153" s="130"/>
      <c r="G153" s="134"/>
      <c r="H153" s="130"/>
      <c r="I153" s="130"/>
      <c r="J153" s="132">
        <f t="shared" si="3"/>
        <v>0</v>
      </c>
      <c r="K153" s="130"/>
      <c r="L153" s="24"/>
    </row>
    <row r="154" ht="14.25" customHeight="1">
      <c r="A154" s="24"/>
      <c r="B154" s="127"/>
      <c r="C154" s="128" t="str">
        <f>IFERROR(VLOOKUP($D154,'Orçamento'!$C$14:$E$31,2,0),"-")</f>
        <v>-</v>
      </c>
      <c r="D154" s="130"/>
      <c r="E154" s="130"/>
      <c r="F154" s="130"/>
      <c r="G154" s="134"/>
      <c r="H154" s="130"/>
      <c r="I154" s="130"/>
      <c r="J154" s="132">
        <f t="shared" si="3"/>
        <v>0</v>
      </c>
      <c r="K154" s="130"/>
      <c r="L154" s="24"/>
    </row>
    <row r="155" ht="14.25" customHeight="1">
      <c r="A155" s="24"/>
      <c r="B155" s="127"/>
      <c r="C155" s="128" t="str">
        <f>IFERROR(VLOOKUP($D155,'Orçamento'!$C$14:$E$31,2,0),"-")</f>
        <v>-</v>
      </c>
      <c r="D155" s="130"/>
      <c r="E155" s="130"/>
      <c r="F155" s="130"/>
      <c r="G155" s="134"/>
      <c r="H155" s="130"/>
      <c r="I155" s="130"/>
      <c r="J155" s="132">
        <f t="shared" si="3"/>
        <v>0</v>
      </c>
      <c r="K155" s="130"/>
      <c r="L155" s="24"/>
    </row>
    <row r="156" ht="14.25" customHeight="1">
      <c r="A156" s="24"/>
      <c r="B156" s="127"/>
      <c r="C156" s="128" t="str">
        <f>IFERROR(VLOOKUP($D156,'Orçamento'!$C$14:$E$31,2,0),"-")</f>
        <v>-</v>
      </c>
      <c r="D156" s="130"/>
      <c r="E156" s="130"/>
      <c r="F156" s="130"/>
      <c r="G156" s="134"/>
      <c r="H156" s="130"/>
      <c r="I156" s="130"/>
      <c r="J156" s="132">
        <f t="shared" si="3"/>
        <v>0</v>
      </c>
      <c r="K156" s="130"/>
      <c r="L156" s="24"/>
    </row>
    <row r="157" ht="14.25" customHeight="1">
      <c r="A157" s="24"/>
      <c r="B157" s="127"/>
      <c r="C157" s="128" t="str">
        <f>IFERROR(VLOOKUP($D157,'Orçamento'!$C$14:$E$31,2,0),"-")</f>
        <v>-</v>
      </c>
      <c r="D157" s="130"/>
      <c r="E157" s="130"/>
      <c r="F157" s="130"/>
      <c r="G157" s="134"/>
      <c r="H157" s="130"/>
      <c r="I157" s="130"/>
      <c r="J157" s="132">
        <f t="shared" si="3"/>
        <v>0</v>
      </c>
      <c r="K157" s="130"/>
      <c r="L157" s="24"/>
    </row>
    <row r="158" ht="14.25" customHeight="1">
      <c r="A158" s="24"/>
      <c r="B158" s="127"/>
      <c r="C158" s="128" t="str">
        <f>IFERROR(VLOOKUP($D158,'Orçamento'!$C$14:$E$31,2,0),"-")</f>
        <v>-</v>
      </c>
      <c r="D158" s="130"/>
      <c r="E158" s="130"/>
      <c r="F158" s="130"/>
      <c r="G158" s="134"/>
      <c r="H158" s="130"/>
      <c r="I158" s="130"/>
      <c r="J158" s="132">
        <f t="shared" si="3"/>
        <v>0</v>
      </c>
      <c r="K158" s="130"/>
      <c r="L158" s="24"/>
    </row>
    <row r="159" ht="14.25" customHeight="1">
      <c r="A159" s="24"/>
      <c r="B159" s="127"/>
      <c r="C159" s="128" t="str">
        <f>IFERROR(VLOOKUP($D159,'Orçamento'!$C$14:$E$31,2,0),"-")</f>
        <v>-</v>
      </c>
      <c r="D159" s="130"/>
      <c r="E159" s="130"/>
      <c r="F159" s="130"/>
      <c r="G159" s="134"/>
      <c r="H159" s="130"/>
      <c r="I159" s="130"/>
      <c r="J159" s="132">
        <f t="shared" si="3"/>
        <v>0</v>
      </c>
      <c r="K159" s="130"/>
      <c r="L159" s="24"/>
    </row>
    <row r="160" ht="14.25" customHeight="1">
      <c r="A160" s="24"/>
      <c r="B160" s="127"/>
      <c r="C160" s="128" t="str">
        <f>IFERROR(VLOOKUP($D160,'Orçamento'!$C$14:$E$31,2,0),"-")</f>
        <v>-</v>
      </c>
      <c r="D160" s="130"/>
      <c r="E160" s="130"/>
      <c r="F160" s="130"/>
      <c r="G160" s="134"/>
      <c r="H160" s="130"/>
      <c r="I160" s="130"/>
      <c r="J160" s="132">
        <f t="shared" si="3"/>
        <v>0</v>
      </c>
      <c r="K160" s="130"/>
      <c r="L160" s="24"/>
    </row>
    <row r="161" ht="14.25" customHeight="1">
      <c r="A161" s="24"/>
      <c r="B161" s="127"/>
      <c r="C161" s="128" t="str">
        <f>IFERROR(VLOOKUP($D161,'Orçamento'!$C$14:$E$31,2,0),"-")</f>
        <v>-</v>
      </c>
      <c r="D161" s="130"/>
      <c r="E161" s="130"/>
      <c r="F161" s="130"/>
      <c r="G161" s="134"/>
      <c r="H161" s="130"/>
      <c r="I161" s="130"/>
      <c r="J161" s="132">
        <f t="shared" si="3"/>
        <v>0</v>
      </c>
      <c r="K161" s="130"/>
      <c r="L161" s="24"/>
    </row>
    <row r="162" ht="14.25" customHeight="1">
      <c r="A162" s="24"/>
      <c r="B162" s="127"/>
      <c r="C162" s="128" t="str">
        <f>IFERROR(VLOOKUP($D162,'Orçamento'!$C$14:$E$31,2,0),"-")</f>
        <v>-</v>
      </c>
      <c r="D162" s="130"/>
      <c r="E162" s="130"/>
      <c r="F162" s="130"/>
      <c r="G162" s="134"/>
      <c r="H162" s="130"/>
      <c r="I162" s="130"/>
      <c r="J162" s="132">
        <f t="shared" si="3"/>
        <v>0</v>
      </c>
      <c r="K162" s="130"/>
      <c r="L162" s="24"/>
    </row>
    <row r="163" ht="14.25" customHeight="1">
      <c r="A163" s="24"/>
      <c r="B163" s="127"/>
      <c r="C163" s="128" t="str">
        <f>IFERROR(VLOOKUP($D163,'Orçamento'!$C$14:$E$31,2,0),"-")</f>
        <v>-</v>
      </c>
      <c r="D163" s="130"/>
      <c r="E163" s="130"/>
      <c r="F163" s="130"/>
      <c r="G163" s="134"/>
      <c r="H163" s="130"/>
      <c r="I163" s="130"/>
      <c r="J163" s="132">
        <f t="shared" si="3"/>
        <v>0</v>
      </c>
      <c r="K163" s="130"/>
      <c r="L163" s="24"/>
    </row>
    <row r="164" ht="14.25" customHeight="1">
      <c r="A164" s="24"/>
      <c r="B164" s="127"/>
      <c r="C164" s="128" t="str">
        <f>IFERROR(VLOOKUP($D164,'Orçamento'!$C$14:$E$31,2,0),"-")</f>
        <v>-</v>
      </c>
      <c r="D164" s="130"/>
      <c r="E164" s="130"/>
      <c r="F164" s="130"/>
      <c r="G164" s="134"/>
      <c r="H164" s="130"/>
      <c r="I164" s="130"/>
      <c r="J164" s="132">
        <f t="shared" si="3"/>
        <v>0</v>
      </c>
      <c r="K164" s="130"/>
      <c r="L164" s="24"/>
    </row>
    <row r="165" ht="14.25" customHeight="1">
      <c r="A165" s="24"/>
      <c r="B165" s="127"/>
      <c r="C165" s="128" t="str">
        <f>IFERROR(VLOOKUP($D165,'Orçamento'!$C$14:$E$31,2,0),"-")</f>
        <v>-</v>
      </c>
      <c r="D165" s="130"/>
      <c r="E165" s="130"/>
      <c r="F165" s="130"/>
      <c r="G165" s="134"/>
      <c r="H165" s="130"/>
      <c r="I165" s="130"/>
      <c r="J165" s="132">
        <f t="shared" si="3"/>
        <v>0</v>
      </c>
      <c r="K165" s="130"/>
      <c r="L165" s="24"/>
    </row>
    <row r="166" ht="14.25" customHeight="1">
      <c r="A166" s="24"/>
      <c r="B166" s="127"/>
      <c r="C166" s="128" t="str">
        <f>IFERROR(VLOOKUP($D166,'Orçamento'!$C$14:$E$31,2,0),"-")</f>
        <v>-</v>
      </c>
      <c r="D166" s="130"/>
      <c r="E166" s="130"/>
      <c r="F166" s="130"/>
      <c r="G166" s="134"/>
      <c r="H166" s="130"/>
      <c r="I166" s="130"/>
      <c r="J166" s="132">
        <f t="shared" si="3"/>
        <v>0</v>
      </c>
      <c r="K166" s="130"/>
      <c r="L166" s="24"/>
    </row>
    <row r="167" ht="14.25" customHeight="1">
      <c r="A167" s="24"/>
      <c r="B167" s="127"/>
      <c r="C167" s="128" t="str">
        <f>IFERROR(VLOOKUP($D167,'Orçamento'!$C$14:$E$31,2,0),"-")</f>
        <v>-</v>
      </c>
      <c r="D167" s="130"/>
      <c r="E167" s="130"/>
      <c r="F167" s="130"/>
      <c r="G167" s="134"/>
      <c r="H167" s="130"/>
      <c r="I167" s="130"/>
      <c r="J167" s="132">
        <f t="shared" si="3"/>
        <v>0</v>
      </c>
      <c r="K167" s="130"/>
      <c r="L167" s="24"/>
    </row>
    <row r="168" ht="14.25" customHeight="1">
      <c r="A168" s="24"/>
      <c r="B168" s="127"/>
      <c r="C168" s="128" t="str">
        <f>IFERROR(VLOOKUP($D168,'Orçamento'!$C$14:$E$31,2,0),"-")</f>
        <v>-</v>
      </c>
      <c r="D168" s="130"/>
      <c r="E168" s="130"/>
      <c r="F168" s="130"/>
      <c r="G168" s="134"/>
      <c r="H168" s="130"/>
      <c r="I168" s="130"/>
      <c r="J168" s="132">
        <f t="shared" si="3"/>
        <v>0</v>
      </c>
      <c r="K168" s="130"/>
      <c r="L168" s="24"/>
    </row>
    <row r="169" ht="14.25" customHeight="1">
      <c r="A169" s="24"/>
      <c r="B169" s="127"/>
      <c r="C169" s="128" t="str">
        <f>IFERROR(VLOOKUP($D169,'Orçamento'!$C$14:$E$31,2,0),"-")</f>
        <v>-</v>
      </c>
      <c r="D169" s="130"/>
      <c r="E169" s="130"/>
      <c r="F169" s="130"/>
      <c r="G169" s="134"/>
      <c r="H169" s="130"/>
      <c r="I169" s="130"/>
      <c r="J169" s="132">
        <f t="shared" si="3"/>
        <v>0</v>
      </c>
      <c r="K169" s="130"/>
      <c r="L169" s="24"/>
    </row>
    <row r="170" ht="14.25" customHeight="1">
      <c r="A170" s="24"/>
      <c r="B170" s="127"/>
      <c r="C170" s="128" t="str">
        <f>IFERROR(VLOOKUP($D170,'Orçamento'!$C$14:$E$31,2,0),"-")</f>
        <v>-</v>
      </c>
      <c r="D170" s="130"/>
      <c r="E170" s="130"/>
      <c r="F170" s="130"/>
      <c r="G170" s="134"/>
      <c r="H170" s="130"/>
      <c r="I170" s="130"/>
      <c r="J170" s="132">
        <f t="shared" si="3"/>
        <v>0</v>
      </c>
      <c r="K170" s="130"/>
      <c r="L170" s="24"/>
    </row>
    <row r="171" ht="14.25" customHeight="1">
      <c r="A171" s="24"/>
      <c r="B171" s="127"/>
      <c r="C171" s="128" t="str">
        <f>IFERROR(VLOOKUP($D171,'Orçamento'!$C$14:$E$31,2,0),"-")</f>
        <v>-</v>
      </c>
      <c r="D171" s="130"/>
      <c r="E171" s="130"/>
      <c r="F171" s="130"/>
      <c r="G171" s="134"/>
      <c r="H171" s="130"/>
      <c r="I171" s="130"/>
      <c r="J171" s="132">
        <f t="shared" si="3"/>
        <v>0</v>
      </c>
      <c r="K171" s="130"/>
      <c r="L171" s="24"/>
    </row>
    <row r="172" ht="14.25" customHeight="1">
      <c r="A172" s="24"/>
      <c r="B172" s="127"/>
      <c r="C172" s="128" t="str">
        <f>IFERROR(VLOOKUP($D172,'Orçamento'!$C$14:$E$31,2,0),"-")</f>
        <v>-</v>
      </c>
      <c r="D172" s="130"/>
      <c r="E172" s="130"/>
      <c r="F172" s="130"/>
      <c r="G172" s="134"/>
      <c r="H172" s="130"/>
      <c r="I172" s="130"/>
      <c r="J172" s="132">
        <f t="shared" si="3"/>
        <v>0</v>
      </c>
      <c r="K172" s="130"/>
      <c r="L172" s="24"/>
    </row>
    <row r="173" ht="14.25" customHeight="1">
      <c r="A173" s="24"/>
      <c r="B173" s="127"/>
      <c r="C173" s="128" t="str">
        <f>IFERROR(VLOOKUP($D173,'Orçamento'!$C$14:$E$31,2,0),"-")</f>
        <v>-</v>
      </c>
      <c r="D173" s="130"/>
      <c r="E173" s="130"/>
      <c r="F173" s="130"/>
      <c r="G173" s="134"/>
      <c r="H173" s="130"/>
      <c r="I173" s="130"/>
      <c r="J173" s="132">
        <f t="shared" si="3"/>
        <v>0</v>
      </c>
      <c r="K173" s="130"/>
      <c r="L173" s="24"/>
    </row>
    <row r="174" ht="14.25" customHeight="1">
      <c r="A174" s="24"/>
      <c r="B174" s="127"/>
      <c r="C174" s="128" t="str">
        <f>IFERROR(VLOOKUP($D174,'Orçamento'!$C$14:$E$31,2,0),"-")</f>
        <v>-</v>
      </c>
      <c r="D174" s="130"/>
      <c r="E174" s="130"/>
      <c r="F174" s="130"/>
      <c r="G174" s="134"/>
      <c r="H174" s="130"/>
      <c r="I174" s="130"/>
      <c r="J174" s="132">
        <f t="shared" si="3"/>
        <v>0</v>
      </c>
      <c r="K174" s="130"/>
      <c r="L174" s="24"/>
    </row>
    <row r="175" ht="14.25" customHeight="1">
      <c r="A175" s="24"/>
      <c r="B175" s="127"/>
      <c r="C175" s="128" t="str">
        <f>IFERROR(VLOOKUP($D175,'Orçamento'!$C$14:$E$31,2,0),"-")</f>
        <v>-</v>
      </c>
      <c r="D175" s="130"/>
      <c r="E175" s="130"/>
      <c r="F175" s="130"/>
      <c r="G175" s="134"/>
      <c r="H175" s="130"/>
      <c r="I175" s="130"/>
      <c r="J175" s="132">
        <f t="shared" si="3"/>
        <v>0</v>
      </c>
      <c r="K175" s="130"/>
      <c r="L175" s="24"/>
    </row>
    <row r="176" ht="14.25" customHeight="1">
      <c r="A176" s="24"/>
      <c r="B176" s="127"/>
      <c r="C176" s="128" t="str">
        <f>IFERROR(VLOOKUP($D176,'Orçamento'!$C$14:$E$31,2,0),"-")</f>
        <v>-</v>
      </c>
      <c r="D176" s="130"/>
      <c r="E176" s="130"/>
      <c r="F176" s="130"/>
      <c r="G176" s="134"/>
      <c r="H176" s="130"/>
      <c r="I176" s="130"/>
      <c r="J176" s="132">
        <f t="shared" si="3"/>
        <v>0</v>
      </c>
      <c r="K176" s="130"/>
      <c r="L176" s="24"/>
    </row>
    <row r="177" ht="14.25" customHeight="1">
      <c r="A177" s="24"/>
      <c r="B177" s="127"/>
      <c r="C177" s="128" t="str">
        <f>IFERROR(VLOOKUP($D177,'Orçamento'!$C$14:$E$31,2,0),"-")</f>
        <v>-</v>
      </c>
      <c r="D177" s="130"/>
      <c r="E177" s="130"/>
      <c r="F177" s="130"/>
      <c r="G177" s="134"/>
      <c r="H177" s="130"/>
      <c r="I177" s="130"/>
      <c r="J177" s="132">
        <f t="shared" si="3"/>
        <v>0</v>
      </c>
      <c r="K177" s="130"/>
      <c r="L177" s="24"/>
    </row>
    <row r="178" ht="14.25" customHeight="1">
      <c r="A178" s="24"/>
      <c r="B178" s="127"/>
      <c r="C178" s="128" t="str">
        <f>IFERROR(VLOOKUP($D178,'Orçamento'!$C$14:$E$31,2,0),"-")</f>
        <v>-</v>
      </c>
      <c r="D178" s="130"/>
      <c r="E178" s="130"/>
      <c r="F178" s="130"/>
      <c r="G178" s="134"/>
      <c r="H178" s="130"/>
      <c r="I178" s="130"/>
      <c r="J178" s="132">
        <f t="shared" si="3"/>
        <v>0</v>
      </c>
      <c r="K178" s="130"/>
      <c r="L178" s="24"/>
    </row>
    <row r="179" ht="14.25" customHeight="1">
      <c r="A179" s="24"/>
      <c r="B179" s="127"/>
      <c r="C179" s="128" t="str">
        <f>IFERROR(VLOOKUP($D179,'Orçamento'!$C$14:$E$31,2,0),"-")</f>
        <v>-</v>
      </c>
      <c r="D179" s="130"/>
      <c r="E179" s="130"/>
      <c r="F179" s="130"/>
      <c r="G179" s="134"/>
      <c r="H179" s="130"/>
      <c r="I179" s="130"/>
      <c r="J179" s="132">
        <f t="shared" si="3"/>
        <v>0</v>
      </c>
      <c r="K179" s="130"/>
      <c r="L179" s="24"/>
    </row>
    <row r="180" ht="14.25" customHeight="1">
      <c r="A180" s="24"/>
      <c r="B180" s="127"/>
      <c r="C180" s="128" t="str">
        <f>IFERROR(VLOOKUP($D180,'Orçamento'!$C$14:$E$31,2,0),"-")</f>
        <v>-</v>
      </c>
      <c r="D180" s="130"/>
      <c r="E180" s="130"/>
      <c r="F180" s="130"/>
      <c r="G180" s="134"/>
      <c r="H180" s="130"/>
      <c r="I180" s="130"/>
      <c r="J180" s="132">
        <f t="shared" si="3"/>
        <v>0</v>
      </c>
      <c r="K180" s="130"/>
      <c r="L180" s="24"/>
    </row>
    <row r="181" ht="14.25" customHeight="1">
      <c r="A181" s="24"/>
      <c r="B181" s="127"/>
      <c r="C181" s="128" t="str">
        <f>IFERROR(VLOOKUP($D181,'Orçamento'!$C$14:$E$31,2,0),"-")</f>
        <v>-</v>
      </c>
      <c r="D181" s="130"/>
      <c r="E181" s="130"/>
      <c r="F181" s="130"/>
      <c r="G181" s="134"/>
      <c r="H181" s="130"/>
      <c r="I181" s="130"/>
      <c r="J181" s="132">
        <f t="shared" si="3"/>
        <v>0</v>
      </c>
      <c r="K181" s="130"/>
      <c r="L181" s="24"/>
    </row>
    <row r="182" ht="14.25" customHeight="1">
      <c r="A182" s="24"/>
      <c r="B182" s="127"/>
      <c r="C182" s="128" t="str">
        <f>IFERROR(VLOOKUP($D182,'Orçamento'!$C$14:$E$31,2,0),"-")</f>
        <v>-</v>
      </c>
      <c r="D182" s="130"/>
      <c r="E182" s="130"/>
      <c r="F182" s="130"/>
      <c r="G182" s="134"/>
      <c r="H182" s="130"/>
      <c r="I182" s="130"/>
      <c r="J182" s="132">
        <f t="shared" si="3"/>
        <v>0</v>
      </c>
      <c r="K182" s="130"/>
      <c r="L182" s="24"/>
    </row>
    <row r="183" ht="14.25" customHeight="1">
      <c r="A183" s="24"/>
      <c r="B183" s="127"/>
      <c r="C183" s="128" t="str">
        <f>IFERROR(VLOOKUP($D183,'Orçamento'!$C$14:$E$31,2,0),"-")</f>
        <v>-</v>
      </c>
      <c r="D183" s="130"/>
      <c r="E183" s="130"/>
      <c r="F183" s="130"/>
      <c r="G183" s="134"/>
      <c r="H183" s="130"/>
      <c r="I183" s="130"/>
      <c r="J183" s="132">
        <f t="shared" si="3"/>
        <v>0</v>
      </c>
      <c r="K183" s="130"/>
      <c r="L183" s="24"/>
    </row>
    <row r="184" ht="14.25" customHeight="1">
      <c r="A184" s="24"/>
      <c r="B184" s="127"/>
      <c r="C184" s="128" t="str">
        <f>IFERROR(VLOOKUP($D184,'Orçamento'!$C$14:$E$31,2,0),"-")</f>
        <v>-</v>
      </c>
      <c r="D184" s="130"/>
      <c r="E184" s="130"/>
      <c r="F184" s="130"/>
      <c r="G184" s="134"/>
      <c r="H184" s="130"/>
      <c r="I184" s="130"/>
      <c r="J184" s="132">
        <f t="shared" si="3"/>
        <v>0</v>
      </c>
      <c r="K184" s="130"/>
      <c r="L184" s="24"/>
    </row>
    <row r="185" ht="14.25" customHeight="1">
      <c r="A185" s="24"/>
      <c r="B185" s="127"/>
      <c r="C185" s="128" t="str">
        <f>IFERROR(VLOOKUP($D185,'Orçamento'!$C$14:$E$31,2,0),"-")</f>
        <v>-</v>
      </c>
      <c r="D185" s="130"/>
      <c r="E185" s="130"/>
      <c r="F185" s="130"/>
      <c r="G185" s="134"/>
      <c r="H185" s="130"/>
      <c r="I185" s="130"/>
      <c r="J185" s="132">
        <f t="shared" si="3"/>
        <v>0</v>
      </c>
      <c r="K185" s="130"/>
      <c r="L185" s="24"/>
    </row>
    <row r="186" ht="14.25" customHeight="1">
      <c r="A186" s="24"/>
      <c r="B186" s="127"/>
      <c r="C186" s="128" t="str">
        <f>IFERROR(VLOOKUP($D186,'Orçamento'!$C$14:$E$31,2,0),"-")</f>
        <v>-</v>
      </c>
      <c r="D186" s="130"/>
      <c r="E186" s="130"/>
      <c r="F186" s="130"/>
      <c r="G186" s="134"/>
      <c r="H186" s="130"/>
      <c r="I186" s="130"/>
      <c r="J186" s="132">
        <f t="shared" si="3"/>
        <v>0</v>
      </c>
      <c r="K186" s="130"/>
      <c r="L186" s="24"/>
    </row>
    <row r="187" ht="14.25" customHeight="1">
      <c r="A187" s="24"/>
      <c r="B187" s="127"/>
      <c r="C187" s="128" t="str">
        <f>IFERROR(VLOOKUP($D187,'Orçamento'!$C$14:$E$31,2,0),"-")</f>
        <v>-</v>
      </c>
      <c r="D187" s="130"/>
      <c r="E187" s="130"/>
      <c r="F187" s="130"/>
      <c r="G187" s="134"/>
      <c r="H187" s="130"/>
      <c r="I187" s="130"/>
      <c r="J187" s="132">
        <f t="shared" si="3"/>
        <v>0</v>
      </c>
      <c r="K187" s="130"/>
      <c r="L187" s="24"/>
    </row>
    <row r="188" ht="14.25" customHeight="1">
      <c r="A188" s="24"/>
      <c r="B188" s="127"/>
      <c r="C188" s="128" t="str">
        <f>IFERROR(VLOOKUP($D188,'Orçamento'!$C$14:$E$31,2,0),"-")</f>
        <v>-</v>
      </c>
      <c r="D188" s="130"/>
      <c r="E188" s="130"/>
      <c r="F188" s="130"/>
      <c r="G188" s="134"/>
      <c r="H188" s="130"/>
      <c r="I188" s="130"/>
      <c r="J188" s="132">
        <f t="shared" si="3"/>
        <v>0</v>
      </c>
      <c r="K188" s="130"/>
      <c r="L188" s="24"/>
    </row>
    <row r="189" ht="14.25" customHeight="1">
      <c r="A189" s="24"/>
      <c r="B189" s="127"/>
      <c r="C189" s="128" t="str">
        <f>IFERROR(VLOOKUP($D189,'Orçamento'!$C$14:$E$31,2,0),"-")</f>
        <v>-</v>
      </c>
      <c r="D189" s="130"/>
      <c r="E189" s="130"/>
      <c r="F189" s="130"/>
      <c r="G189" s="134"/>
      <c r="H189" s="130"/>
      <c r="I189" s="130"/>
      <c r="J189" s="132">
        <f t="shared" si="3"/>
        <v>0</v>
      </c>
      <c r="K189" s="130"/>
      <c r="L189" s="24"/>
    </row>
    <row r="190" ht="14.25" customHeight="1">
      <c r="A190" s="24"/>
      <c r="B190" s="127"/>
      <c r="C190" s="128" t="str">
        <f>IFERROR(VLOOKUP($D190,'Orçamento'!$C$14:$E$31,2,0),"-")</f>
        <v>-</v>
      </c>
      <c r="D190" s="130"/>
      <c r="E190" s="130"/>
      <c r="F190" s="130"/>
      <c r="G190" s="134"/>
      <c r="H190" s="130"/>
      <c r="I190" s="130"/>
      <c r="J190" s="132">
        <f t="shared" si="3"/>
        <v>0</v>
      </c>
      <c r="K190" s="130"/>
      <c r="L190" s="24"/>
    </row>
    <row r="191" ht="14.25" customHeight="1">
      <c r="A191" s="24"/>
      <c r="B191" s="127"/>
      <c r="C191" s="128" t="str">
        <f>IFERROR(VLOOKUP($D191,'Orçamento'!$C$14:$E$31,2,0),"-")</f>
        <v>-</v>
      </c>
      <c r="D191" s="130"/>
      <c r="E191" s="130"/>
      <c r="F191" s="130"/>
      <c r="G191" s="134"/>
      <c r="H191" s="130"/>
      <c r="I191" s="130"/>
      <c r="J191" s="132">
        <f t="shared" si="3"/>
        <v>0</v>
      </c>
      <c r="K191" s="130"/>
      <c r="L191" s="24"/>
    </row>
    <row r="192" ht="14.25" customHeight="1">
      <c r="A192" s="24"/>
      <c r="B192" s="127"/>
      <c r="C192" s="128" t="str">
        <f>IFERROR(VLOOKUP($D192,'Orçamento'!$C$14:$E$31,2,0),"-")</f>
        <v>-</v>
      </c>
      <c r="D192" s="130"/>
      <c r="E192" s="130"/>
      <c r="F192" s="130"/>
      <c r="G192" s="134"/>
      <c r="H192" s="130"/>
      <c r="I192" s="130"/>
      <c r="J192" s="132">
        <f t="shared" si="3"/>
        <v>0</v>
      </c>
      <c r="K192" s="130"/>
      <c r="L192" s="24"/>
    </row>
    <row r="193" ht="14.25" customHeight="1">
      <c r="A193" s="24"/>
      <c r="B193" s="127"/>
      <c r="C193" s="128" t="str">
        <f>IFERROR(VLOOKUP($D193,'Orçamento'!$C$14:$E$31,2,0),"-")</f>
        <v>-</v>
      </c>
      <c r="D193" s="130"/>
      <c r="E193" s="130"/>
      <c r="F193" s="130"/>
      <c r="G193" s="134"/>
      <c r="H193" s="130"/>
      <c r="I193" s="130"/>
      <c r="J193" s="132">
        <f t="shared" si="3"/>
        <v>0</v>
      </c>
      <c r="K193" s="130"/>
      <c r="L193" s="24"/>
    </row>
    <row r="194" ht="14.25" customHeight="1">
      <c r="A194" s="24"/>
      <c r="B194" s="127"/>
      <c r="C194" s="128" t="str">
        <f>IFERROR(VLOOKUP($D194,'Orçamento'!$C$14:$E$31,2,0),"-")</f>
        <v>-</v>
      </c>
      <c r="D194" s="130"/>
      <c r="E194" s="130"/>
      <c r="F194" s="130"/>
      <c r="G194" s="134"/>
      <c r="H194" s="130"/>
      <c r="I194" s="130"/>
      <c r="J194" s="132">
        <f t="shared" si="3"/>
        <v>0</v>
      </c>
      <c r="K194" s="130"/>
      <c r="L194" s="24"/>
    </row>
    <row r="195" ht="14.25" customHeight="1">
      <c r="A195" s="24"/>
      <c r="B195" s="127"/>
      <c r="C195" s="128" t="str">
        <f>IFERROR(VLOOKUP($D195,'Orçamento'!$C$14:$E$31,2,0),"-")</f>
        <v>-</v>
      </c>
      <c r="D195" s="130"/>
      <c r="E195" s="130"/>
      <c r="F195" s="130"/>
      <c r="G195" s="134"/>
      <c r="H195" s="130"/>
      <c r="I195" s="130"/>
      <c r="J195" s="132">
        <f t="shared" si="3"/>
        <v>0</v>
      </c>
      <c r="K195" s="130"/>
      <c r="L195" s="24"/>
    </row>
    <row r="196" ht="14.25" customHeight="1">
      <c r="A196" s="24"/>
      <c r="B196" s="127"/>
      <c r="C196" s="128" t="str">
        <f>IFERROR(VLOOKUP($D196,'Orçamento'!$C$14:$E$31,2,0),"-")</f>
        <v>-</v>
      </c>
      <c r="D196" s="130"/>
      <c r="E196" s="130"/>
      <c r="F196" s="130"/>
      <c r="G196" s="134"/>
      <c r="H196" s="130"/>
      <c r="I196" s="130"/>
      <c r="J196" s="132">
        <f t="shared" si="3"/>
        <v>0</v>
      </c>
      <c r="K196" s="130"/>
      <c r="L196" s="24"/>
    </row>
    <row r="197" ht="14.25" customHeight="1">
      <c r="A197" s="24"/>
      <c r="B197" s="127"/>
      <c r="C197" s="128" t="str">
        <f>IFERROR(VLOOKUP($D197,'Orçamento'!$C$14:$E$31,2,0),"-")</f>
        <v>-</v>
      </c>
      <c r="D197" s="130"/>
      <c r="E197" s="130"/>
      <c r="F197" s="130"/>
      <c r="G197" s="134"/>
      <c r="H197" s="130"/>
      <c r="I197" s="130"/>
      <c r="J197" s="132">
        <f t="shared" si="3"/>
        <v>0</v>
      </c>
      <c r="K197" s="130"/>
      <c r="L197" s="24"/>
    </row>
    <row r="198" ht="14.25" customHeight="1">
      <c r="A198" s="24"/>
      <c r="B198" s="127"/>
      <c r="C198" s="128" t="str">
        <f>IFERROR(VLOOKUP($D198,'Orçamento'!$C$14:$E$31,2,0),"-")</f>
        <v>-</v>
      </c>
      <c r="D198" s="130"/>
      <c r="E198" s="130"/>
      <c r="F198" s="130"/>
      <c r="G198" s="134"/>
      <c r="H198" s="130"/>
      <c r="I198" s="130"/>
      <c r="J198" s="132">
        <f t="shared" si="3"/>
        <v>0</v>
      </c>
      <c r="K198" s="130"/>
      <c r="L198" s="24"/>
    </row>
    <row r="199" ht="14.25" customHeight="1">
      <c r="A199" s="24"/>
      <c r="B199" s="127"/>
      <c r="C199" s="128" t="str">
        <f>IFERROR(VLOOKUP($D199,'Orçamento'!$C$14:$E$31,2,0),"-")</f>
        <v>-</v>
      </c>
      <c r="D199" s="130"/>
      <c r="E199" s="130"/>
      <c r="F199" s="130"/>
      <c r="G199" s="134"/>
      <c r="H199" s="130"/>
      <c r="I199" s="130"/>
      <c r="J199" s="132">
        <f t="shared" si="3"/>
        <v>0</v>
      </c>
      <c r="K199" s="130"/>
      <c r="L199" s="24"/>
    </row>
    <row r="200" ht="14.25" customHeight="1">
      <c r="A200" s="24"/>
      <c r="B200" s="127"/>
      <c r="C200" s="128" t="str">
        <f>IFERROR(VLOOKUP($D200,'Orçamento'!$C$14:$E$31,2,0),"-")</f>
        <v>-</v>
      </c>
      <c r="D200" s="130"/>
      <c r="E200" s="130"/>
      <c r="F200" s="130"/>
      <c r="G200" s="134"/>
      <c r="H200" s="130"/>
      <c r="I200" s="130"/>
      <c r="J200" s="132">
        <f t="shared" si="3"/>
        <v>0</v>
      </c>
      <c r="K200" s="130"/>
      <c r="L200" s="24"/>
    </row>
    <row r="201" ht="14.25" customHeight="1">
      <c r="A201" s="24"/>
      <c r="B201" s="127"/>
      <c r="C201" s="128" t="str">
        <f>IFERROR(VLOOKUP($D201,'Orçamento'!$C$14:$E$31,2,0),"-")</f>
        <v>-</v>
      </c>
      <c r="D201" s="130"/>
      <c r="E201" s="130"/>
      <c r="F201" s="130"/>
      <c r="G201" s="134"/>
      <c r="H201" s="130"/>
      <c r="I201" s="130"/>
      <c r="J201" s="132">
        <f t="shared" si="3"/>
        <v>0</v>
      </c>
      <c r="K201" s="130"/>
      <c r="L201" s="24"/>
    </row>
    <row r="202" ht="14.25" customHeight="1">
      <c r="A202" s="24"/>
      <c r="B202" s="127"/>
      <c r="C202" s="128" t="str">
        <f>IFERROR(VLOOKUP($D202,'Orçamento'!$C$14:$E$31,2,0),"-")</f>
        <v>-</v>
      </c>
      <c r="D202" s="130"/>
      <c r="E202" s="130"/>
      <c r="F202" s="130"/>
      <c r="G202" s="134"/>
      <c r="H202" s="130"/>
      <c r="I202" s="130"/>
      <c r="J202" s="132">
        <f t="shared" si="3"/>
        <v>0</v>
      </c>
      <c r="K202" s="130"/>
      <c r="L202" s="24"/>
    </row>
    <row r="203" ht="14.25" customHeight="1">
      <c r="A203" s="24"/>
      <c r="B203" s="127"/>
      <c r="C203" s="128" t="str">
        <f>IFERROR(VLOOKUP($D203,'Orçamento'!$C$14:$E$31,2,0),"-")</f>
        <v>-</v>
      </c>
      <c r="D203" s="130"/>
      <c r="E203" s="130"/>
      <c r="F203" s="130"/>
      <c r="G203" s="134"/>
      <c r="H203" s="130"/>
      <c r="I203" s="130"/>
      <c r="J203" s="132">
        <f t="shared" si="3"/>
        <v>0</v>
      </c>
      <c r="K203" s="130"/>
      <c r="L203" s="24"/>
    </row>
    <row r="204" ht="14.25" customHeight="1">
      <c r="A204" s="24"/>
      <c r="B204" s="127"/>
      <c r="C204" s="128" t="str">
        <f>IFERROR(VLOOKUP($D204,'Orçamento'!$C$14:$E$31,2,0),"-")</f>
        <v>-</v>
      </c>
      <c r="D204" s="130"/>
      <c r="E204" s="130"/>
      <c r="F204" s="130"/>
      <c r="G204" s="134"/>
      <c r="H204" s="130"/>
      <c r="I204" s="130"/>
      <c r="J204" s="132">
        <f t="shared" si="3"/>
        <v>0</v>
      </c>
      <c r="K204" s="130"/>
      <c r="L204" s="24"/>
    </row>
    <row r="205" ht="14.25" customHeight="1">
      <c r="A205" s="24"/>
      <c r="B205" s="127"/>
      <c r="C205" s="128" t="str">
        <f>IFERROR(VLOOKUP($D205,'Orçamento'!$C$14:$E$31,2,0),"-")</f>
        <v>-</v>
      </c>
      <c r="D205" s="130"/>
      <c r="E205" s="130"/>
      <c r="F205" s="130"/>
      <c r="G205" s="134"/>
      <c r="H205" s="130"/>
      <c r="I205" s="130"/>
      <c r="J205" s="132">
        <f t="shared" si="3"/>
        <v>0</v>
      </c>
      <c r="K205" s="130"/>
      <c r="L205" s="24"/>
    </row>
    <row r="206" ht="14.25" customHeight="1">
      <c r="A206" s="24"/>
      <c r="B206" s="127"/>
      <c r="C206" s="128" t="str">
        <f>IFERROR(VLOOKUP($D206,'Orçamento'!$C$14:$E$31,2,0),"-")</f>
        <v>-</v>
      </c>
      <c r="D206" s="130"/>
      <c r="E206" s="130"/>
      <c r="F206" s="130"/>
      <c r="G206" s="134"/>
      <c r="H206" s="130"/>
      <c r="I206" s="130"/>
      <c r="J206" s="132">
        <f t="shared" si="3"/>
        <v>0</v>
      </c>
      <c r="K206" s="130"/>
      <c r="L206" s="24"/>
    </row>
    <row r="207" ht="14.25" customHeight="1">
      <c r="A207" s="24"/>
      <c r="B207" s="127"/>
      <c r="C207" s="128" t="str">
        <f>IFERROR(VLOOKUP($D207,'Orçamento'!$C$14:$E$31,2,0),"-")</f>
        <v>-</v>
      </c>
      <c r="D207" s="130"/>
      <c r="E207" s="130"/>
      <c r="F207" s="130"/>
      <c r="G207" s="134"/>
      <c r="H207" s="130"/>
      <c r="I207" s="130"/>
      <c r="J207" s="132">
        <f t="shared" si="3"/>
        <v>0</v>
      </c>
      <c r="K207" s="130"/>
      <c r="L207" s="24"/>
    </row>
    <row r="208" ht="14.25" customHeight="1">
      <c r="A208" s="24"/>
      <c r="B208" s="127"/>
      <c r="C208" s="128" t="str">
        <f>IFERROR(VLOOKUP($D208,'Orçamento'!$C$14:$E$31,2,0),"-")</f>
        <v>-</v>
      </c>
      <c r="D208" s="130"/>
      <c r="E208" s="130"/>
      <c r="F208" s="130"/>
      <c r="G208" s="134"/>
      <c r="H208" s="130"/>
      <c r="I208" s="130"/>
      <c r="J208" s="132">
        <f t="shared" si="3"/>
        <v>0</v>
      </c>
      <c r="K208" s="130"/>
      <c r="L208" s="24"/>
    </row>
    <row r="209" ht="14.25" customHeight="1">
      <c r="A209" s="24"/>
      <c r="B209" s="127"/>
      <c r="C209" s="128" t="str">
        <f>IFERROR(VLOOKUP($D209,'Orçamento'!$C$14:$E$31,2,0),"-")</f>
        <v>-</v>
      </c>
      <c r="D209" s="130"/>
      <c r="E209" s="130"/>
      <c r="F209" s="130"/>
      <c r="G209" s="134"/>
      <c r="H209" s="130"/>
      <c r="I209" s="130"/>
      <c r="J209" s="132">
        <f t="shared" si="3"/>
        <v>0</v>
      </c>
      <c r="K209" s="130"/>
      <c r="L209" s="24"/>
    </row>
    <row r="210" ht="14.25" customHeight="1">
      <c r="A210" s="24"/>
      <c r="B210" s="127"/>
      <c r="C210" s="128" t="str">
        <f>IFERROR(VLOOKUP($D210,'Orçamento'!$C$14:$E$31,2,0),"-")</f>
        <v>-</v>
      </c>
      <c r="D210" s="130"/>
      <c r="E210" s="130"/>
      <c r="F210" s="130"/>
      <c r="G210" s="134"/>
      <c r="H210" s="130"/>
      <c r="I210" s="130"/>
      <c r="J210" s="132">
        <f t="shared" si="3"/>
        <v>0</v>
      </c>
      <c r="K210" s="130"/>
      <c r="L210" s="24"/>
    </row>
    <row r="211" ht="14.25" customHeight="1">
      <c r="A211" s="24"/>
      <c r="B211" s="127"/>
      <c r="C211" s="128" t="str">
        <f>IFERROR(VLOOKUP($D211,'Orçamento'!$C$14:$E$31,2,0),"-")</f>
        <v>-</v>
      </c>
      <c r="D211" s="130"/>
      <c r="E211" s="130"/>
      <c r="F211" s="130"/>
      <c r="G211" s="134"/>
      <c r="H211" s="130"/>
      <c r="I211" s="130"/>
      <c r="J211" s="132">
        <f t="shared" si="3"/>
        <v>0</v>
      </c>
      <c r="K211" s="130"/>
      <c r="L211" s="24"/>
    </row>
    <row r="212" ht="14.25" customHeight="1">
      <c r="A212" s="24"/>
      <c r="B212" s="127"/>
      <c r="C212" s="128" t="str">
        <f>IFERROR(VLOOKUP($D212,'Orçamento'!$C$14:$E$31,2,0),"-")</f>
        <v>-</v>
      </c>
      <c r="D212" s="130"/>
      <c r="E212" s="130"/>
      <c r="F212" s="130"/>
      <c r="G212" s="134"/>
      <c r="H212" s="130"/>
      <c r="I212" s="130"/>
      <c r="J212" s="132">
        <f t="shared" si="3"/>
        <v>0</v>
      </c>
      <c r="K212" s="130"/>
      <c r="L212" s="24"/>
    </row>
    <row r="213" ht="14.25" customHeight="1">
      <c r="A213" s="24"/>
      <c r="B213" s="127"/>
      <c r="C213" s="128" t="str">
        <f>IFERROR(VLOOKUP($D213,'Orçamento'!$C$14:$E$31,2,0),"-")</f>
        <v>-</v>
      </c>
      <c r="D213" s="130"/>
      <c r="E213" s="130"/>
      <c r="F213" s="130"/>
      <c r="G213" s="134"/>
      <c r="H213" s="130"/>
      <c r="I213" s="130"/>
      <c r="J213" s="132">
        <f t="shared" si="3"/>
        <v>0</v>
      </c>
      <c r="K213" s="130"/>
      <c r="L213" s="24"/>
    </row>
    <row r="214" ht="14.25" customHeight="1">
      <c r="A214" s="24"/>
      <c r="B214" s="127"/>
      <c r="C214" s="128" t="str">
        <f>IFERROR(VLOOKUP($D214,'Orçamento'!$C$14:$E$31,2,0),"-")</f>
        <v>-</v>
      </c>
      <c r="D214" s="130"/>
      <c r="E214" s="130"/>
      <c r="F214" s="130"/>
      <c r="G214" s="134"/>
      <c r="H214" s="130"/>
      <c r="I214" s="130"/>
      <c r="J214" s="132">
        <f t="shared" si="3"/>
        <v>0</v>
      </c>
      <c r="K214" s="130"/>
      <c r="L214" s="24"/>
    </row>
    <row r="215" ht="14.25" customHeight="1">
      <c r="A215" s="24"/>
      <c r="B215" s="127"/>
      <c r="C215" s="128" t="str">
        <f>IFERROR(VLOOKUP($D215,'Orçamento'!$C$14:$E$31,2,0),"-")</f>
        <v>-</v>
      </c>
      <c r="D215" s="130"/>
      <c r="E215" s="130"/>
      <c r="F215" s="130"/>
      <c r="G215" s="134"/>
      <c r="H215" s="130"/>
      <c r="I215" s="130"/>
      <c r="J215" s="132">
        <f t="shared" si="3"/>
        <v>0</v>
      </c>
      <c r="K215" s="130"/>
      <c r="L215" s="24"/>
    </row>
    <row r="216" ht="14.25" customHeight="1">
      <c r="A216" s="24"/>
      <c r="B216" s="127"/>
      <c r="C216" s="128" t="str">
        <f>IFERROR(VLOOKUP($D216,'Orçamento'!$C$14:$E$31,2,0),"-")</f>
        <v>-</v>
      </c>
      <c r="D216" s="130"/>
      <c r="E216" s="130"/>
      <c r="F216" s="130"/>
      <c r="G216" s="134"/>
      <c r="H216" s="130"/>
      <c r="I216" s="130"/>
      <c r="J216" s="132">
        <f t="shared" si="3"/>
        <v>0</v>
      </c>
      <c r="K216" s="130"/>
      <c r="L216" s="24"/>
    </row>
    <row r="217" ht="14.25" customHeight="1">
      <c r="A217" s="24"/>
      <c r="B217" s="127"/>
      <c r="C217" s="128" t="str">
        <f>IFERROR(VLOOKUP($D217,'Orçamento'!$C$14:$E$31,2,0),"-")</f>
        <v>-</v>
      </c>
      <c r="D217" s="130"/>
      <c r="E217" s="130"/>
      <c r="F217" s="130"/>
      <c r="G217" s="134"/>
      <c r="H217" s="130"/>
      <c r="I217" s="130"/>
      <c r="J217" s="132">
        <f t="shared" si="3"/>
        <v>0</v>
      </c>
      <c r="K217" s="130"/>
      <c r="L217" s="24"/>
    </row>
    <row r="218" ht="14.25" customHeight="1">
      <c r="A218" s="24"/>
      <c r="B218" s="127"/>
      <c r="C218" s="128" t="str">
        <f>IFERROR(VLOOKUP($D218,'Orçamento'!$C$14:$E$31,2,0),"-")</f>
        <v>-</v>
      </c>
      <c r="D218" s="130"/>
      <c r="E218" s="130"/>
      <c r="F218" s="130"/>
      <c r="G218" s="134"/>
      <c r="H218" s="130"/>
      <c r="I218" s="130"/>
      <c r="J218" s="132">
        <f t="shared" si="3"/>
        <v>0</v>
      </c>
      <c r="K218" s="130"/>
      <c r="L218" s="24"/>
    </row>
    <row r="219" ht="14.25" customHeight="1">
      <c r="A219" s="24"/>
      <c r="B219" s="127"/>
      <c r="C219" s="128" t="str">
        <f>IFERROR(VLOOKUP($D219,'Orçamento'!$C$14:$E$31,2,0),"-")</f>
        <v>-</v>
      </c>
      <c r="D219" s="130"/>
      <c r="E219" s="130"/>
      <c r="F219" s="130"/>
      <c r="G219" s="134"/>
      <c r="H219" s="130"/>
      <c r="I219" s="130"/>
      <c r="J219" s="132">
        <f t="shared" si="3"/>
        <v>0</v>
      </c>
      <c r="K219" s="130"/>
      <c r="L219" s="24"/>
    </row>
    <row r="220" ht="14.25" customHeight="1">
      <c r="A220" s="24"/>
      <c r="B220" s="127"/>
      <c r="C220" s="128" t="str">
        <f>IFERROR(VLOOKUP($D220,'Orçamento'!$C$14:$E$31,2,0),"-")</f>
        <v>-</v>
      </c>
      <c r="D220" s="130"/>
      <c r="E220" s="130"/>
      <c r="F220" s="130"/>
      <c r="G220" s="134"/>
      <c r="H220" s="130"/>
      <c r="I220" s="130"/>
      <c r="J220" s="132">
        <f t="shared" si="3"/>
        <v>0</v>
      </c>
      <c r="K220" s="130"/>
      <c r="L220" s="24"/>
    </row>
    <row r="221" ht="14.25" customHeight="1">
      <c r="A221" s="24"/>
      <c r="B221" s="127"/>
      <c r="C221" s="128" t="str">
        <f>IFERROR(VLOOKUP($D221,'Orçamento'!$C$14:$E$31,2,0),"-")</f>
        <v>-</v>
      </c>
      <c r="D221" s="130"/>
      <c r="E221" s="130"/>
      <c r="F221" s="130"/>
      <c r="G221" s="134"/>
      <c r="H221" s="130"/>
      <c r="I221" s="130"/>
      <c r="J221" s="132">
        <f t="shared" si="3"/>
        <v>0</v>
      </c>
      <c r="K221" s="130"/>
      <c r="L221" s="24"/>
    </row>
    <row r="222" ht="14.25" customHeight="1">
      <c r="A222" s="24"/>
      <c r="B222" s="127"/>
      <c r="C222" s="128" t="str">
        <f>IFERROR(VLOOKUP($D222,'Orçamento'!$C$14:$E$31,2,0),"-")</f>
        <v>-</v>
      </c>
      <c r="D222" s="130"/>
      <c r="E222" s="130"/>
      <c r="F222" s="130"/>
      <c r="G222" s="134"/>
      <c r="H222" s="130"/>
      <c r="I222" s="130"/>
      <c r="J222" s="132">
        <f t="shared" si="3"/>
        <v>0</v>
      </c>
      <c r="K222" s="130"/>
      <c r="L222" s="24"/>
    </row>
    <row r="223" ht="14.25" customHeight="1">
      <c r="A223" s="24"/>
      <c r="B223" s="127"/>
      <c r="C223" s="128" t="str">
        <f>IFERROR(VLOOKUP($D223,'Orçamento'!$C$14:$E$31,2,0),"-")</f>
        <v>-</v>
      </c>
      <c r="D223" s="130"/>
      <c r="E223" s="130"/>
      <c r="F223" s="130"/>
      <c r="G223" s="134"/>
      <c r="H223" s="130"/>
      <c r="I223" s="130"/>
      <c r="J223" s="132">
        <f t="shared" si="3"/>
        <v>0</v>
      </c>
      <c r="K223" s="130"/>
      <c r="L223" s="24"/>
    </row>
    <row r="224" ht="14.25" customHeight="1">
      <c r="A224" s="24"/>
      <c r="B224" s="127"/>
      <c r="C224" s="128" t="str">
        <f>IFERROR(VLOOKUP($D224,'Orçamento'!$C$14:$E$31,2,0),"-")</f>
        <v>-</v>
      </c>
      <c r="D224" s="130"/>
      <c r="E224" s="130"/>
      <c r="F224" s="130"/>
      <c r="G224" s="134"/>
      <c r="H224" s="130"/>
      <c r="I224" s="130"/>
      <c r="J224" s="132">
        <f t="shared" si="3"/>
        <v>0</v>
      </c>
      <c r="K224" s="130"/>
      <c r="L224" s="24"/>
    </row>
    <row r="225" ht="14.25" customHeight="1">
      <c r="A225" s="24"/>
      <c r="B225" s="127"/>
      <c r="C225" s="128" t="str">
        <f>IFERROR(VLOOKUP($D225,'Orçamento'!$C$14:$E$31,2,0),"-")</f>
        <v>-</v>
      </c>
      <c r="D225" s="130"/>
      <c r="E225" s="130"/>
      <c r="F225" s="130"/>
      <c r="G225" s="134"/>
      <c r="H225" s="130"/>
      <c r="I225" s="130"/>
      <c r="J225" s="132">
        <f t="shared" si="3"/>
        <v>0</v>
      </c>
      <c r="K225" s="130"/>
      <c r="L225" s="24"/>
    </row>
    <row r="226" ht="14.25" customHeight="1">
      <c r="A226" s="24"/>
      <c r="B226" s="127"/>
      <c r="C226" s="128" t="str">
        <f>IFERROR(VLOOKUP($D226,'Orçamento'!$C$14:$E$31,2,0),"-")</f>
        <v>-</v>
      </c>
      <c r="D226" s="130"/>
      <c r="E226" s="130"/>
      <c r="F226" s="130"/>
      <c r="G226" s="134"/>
      <c r="H226" s="130"/>
      <c r="I226" s="130"/>
      <c r="J226" s="132">
        <f t="shared" si="3"/>
        <v>0</v>
      </c>
      <c r="K226" s="130"/>
      <c r="L226" s="24"/>
    </row>
    <row r="227" ht="14.25" customHeight="1">
      <c r="A227" s="24"/>
      <c r="B227" s="127"/>
      <c r="C227" s="128" t="str">
        <f>IFERROR(VLOOKUP($D227,'Orçamento'!$C$14:$E$31,2,0),"-")</f>
        <v>-</v>
      </c>
      <c r="D227" s="130"/>
      <c r="E227" s="130"/>
      <c r="F227" s="130"/>
      <c r="G227" s="134"/>
      <c r="H227" s="130"/>
      <c r="I227" s="130"/>
      <c r="J227" s="132">
        <f t="shared" si="3"/>
        <v>0</v>
      </c>
      <c r="K227" s="130"/>
      <c r="L227" s="24"/>
    </row>
    <row r="228" ht="14.25" customHeight="1">
      <c r="A228" s="24"/>
      <c r="B228" s="127"/>
      <c r="C228" s="128" t="str">
        <f>IFERROR(VLOOKUP($D228,'Orçamento'!$C$14:$E$31,2,0),"-")</f>
        <v>-</v>
      </c>
      <c r="D228" s="130"/>
      <c r="E228" s="130"/>
      <c r="F228" s="130"/>
      <c r="G228" s="134"/>
      <c r="H228" s="130"/>
      <c r="I228" s="130"/>
      <c r="J228" s="132">
        <f t="shared" si="3"/>
        <v>0</v>
      </c>
      <c r="K228" s="130"/>
      <c r="L228" s="24"/>
    </row>
    <row r="229" ht="14.25" customHeight="1">
      <c r="A229" s="24"/>
      <c r="B229" s="127"/>
      <c r="C229" s="128" t="str">
        <f>IFERROR(VLOOKUP($D229,'Orçamento'!$C$14:$E$31,2,0),"-")</f>
        <v>-</v>
      </c>
      <c r="D229" s="130"/>
      <c r="E229" s="130"/>
      <c r="F229" s="130"/>
      <c r="G229" s="134"/>
      <c r="H229" s="130"/>
      <c r="I229" s="130"/>
      <c r="J229" s="132">
        <f t="shared" si="3"/>
        <v>0</v>
      </c>
      <c r="K229" s="130"/>
      <c r="L229" s="24"/>
    </row>
    <row r="230" ht="14.25" customHeight="1">
      <c r="A230" s="24"/>
      <c r="B230" s="127"/>
      <c r="C230" s="128" t="str">
        <f>IFERROR(VLOOKUP($D230,'Orçamento'!$C$14:$E$31,2,0),"-")</f>
        <v>-</v>
      </c>
      <c r="D230" s="130"/>
      <c r="E230" s="130"/>
      <c r="F230" s="130"/>
      <c r="G230" s="134"/>
      <c r="H230" s="130"/>
      <c r="I230" s="130"/>
      <c r="J230" s="132">
        <f t="shared" si="3"/>
        <v>0</v>
      </c>
      <c r="K230" s="130"/>
      <c r="L230" s="24"/>
    </row>
    <row r="231" ht="14.25" customHeight="1">
      <c r="A231" s="24"/>
      <c r="B231" s="127"/>
      <c r="C231" s="128" t="str">
        <f>IFERROR(VLOOKUP($D231,'Orçamento'!$C$14:$E$31,2,0),"-")</f>
        <v>-</v>
      </c>
      <c r="D231" s="130"/>
      <c r="E231" s="130"/>
      <c r="F231" s="130"/>
      <c r="G231" s="134"/>
      <c r="H231" s="130"/>
      <c r="I231" s="130"/>
      <c r="J231" s="132">
        <f t="shared" si="3"/>
        <v>0</v>
      </c>
      <c r="K231" s="130"/>
      <c r="L231" s="24"/>
    </row>
    <row r="232" ht="14.25" customHeight="1">
      <c r="A232" s="24"/>
      <c r="B232" s="127"/>
      <c r="C232" s="128" t="str">
        <f>IFERROR(VLOOKUP($D232,'Orçamento'!$C$14:$E$31,2,0),"-")</f>
        <v>-</v>
      </c>
      <c r="D232" s="130"/>
      <c r="E232" s="130"/>
      <c r="F232" s="130"/>
      <c r="G232" s="134"/>
      <c r="H232" s="130"/>
      <c r="I232" s="130"/>
      <c r="J232" s="132">
        <f t="shared" si="3"/>
        <v>0</v>
      </c>
      <c r="K232" s="130"/>
      <c r="L232" s="24"/>
    </row>
    <row r="233" ht="14.25" customHeight="1">
      <c r="A233" s="24"/>
      <c r="B233" s="127"/>
      <c r="C233" s="128" t="str">
        <f>IFERROR(VLOOKUP($D233,'Orçamento'!$C$14:$E$31,2,0),"-")</f>
        <v>-</v>
      </c>
      <c r="D233" s="130"/>
      <c r="E233" s="130"/>
      <c r="F233" s="130"/>
      <c r="G233" s="134"/>
      <c r="H233" s="130"/>
      <c r="I233" s="130"/>
      <c r="J233" s="132">
        <f t="shared" si="3"/>
        <v>0</v>
      </c>
      <c r="K233" s="130"/>
      <c r="L233" s="24"/>
    </row>
    <row r="234" ht="14.25" customHeight="1">
      <c r="A234" s="24"/>
      <c r="B234" s="127"/>
      <c r="C234" s="128" t="str">
        <f>IFERROR(VLOOKUP($D234,'Orçamento'!$C$14:$E$31,2,0),"-")</f>
        <v>-</v>
      </c>
      <c r="D234" s="130"/>
      <c r="E234" s="130"/>
      <c r="F234" s="130"/>
      <c r="G234" s="134"/>
      <c r="H234" s="130"/>
      <c r="I234" s="130"/>
      <c r="J234" s="132">
        <f t="shared" si="3"/>
        <v>0</v>
      </c>
      <c r="K234" s="130"/>
      <c r="L234" s="24"/>
    </row>
    <row r="235" ht="14.25" customHeight="1">
      <c r="A235" s="24"/>
      <c r="B235" s="127"/>
      <c r="C235" s="128" t="str">
        <f>IFERROR(VLOOKUP($D235,'Orçamento'!$C$14:$E$31,2,0),"-")</f>
        <v>-</v>
      </c>
      <c r="D235" s="130"/>
      <c r="E235" s="130"/>
      <c r="F235" s="130"/>
      <c r="G235" s="134"/>
      <c r="H235" s="130"/>
      <c r="I235" s="130"/>
      <c r="J235" s="132">
        <f t="shared" si="3"/>
        <v>0</v>
      </c>
      <c r="K235" s="130"/>
      <c r="L235" s="24"/>
    </row>
    <row r="236" ht="14.25" customHeight="1">
      <c r="A236" s="24"/>
      <c r="B236" s="127"/>
      <c r="C236" s="128" t="str">
        <f>IFERROR(VLOOKUP($D236,'Orçamento'!$C$14:$E$31,2,0),"-")</f>
        <v>-</v>
      </c>
      <c r="D236" s="130"/>
      <c r="E236" s="130"/>
      <c r="F236" s="130"/>
      <c r="G236" s="134"/>
      <c r="H236" s="130"/>
      <c r="I236" s="130"/>
      <c r="J236" s="132">
        <f t="shared" si="3"/>
        <v>0</v>
      </c>
      <c r="K236" s="130"/>
      <c r="L236" s="24"/>
    </row>
    <row r="237" ht="14.25" customHeight="1">
      <c r="A237" s="24"/>
      <c r="B237" s="127"/>
      <c r="C237" s="128" t="str">
        <f>IFERROR(VLOOKUP($D237,'Orçamento'!$C$14:$E$31,2,0),"-")</f>
        <v>-</v>
      </c>
      <c r="D237" s="130"/>
      <c r="E237" s="130"/>
      <c r="F237" s="130"/>
      <c r="G237" s="134"/>
      <c r="H237" s="130"/>
      <c r="I237" s="130"/>
      <c r="J237" s="132">
        <f t="shared" si="3"/>
        <v>0</v>
      </c>
      <c r="K237" s="130"/>
      <c r="L237" s="24"/>
    </row>
    <row r="238" ht="14.25" customHeight="1">
      <c r="A238" s="24"/>
      <c r="B238" s="127"/>
      <c r="C238" s="128" t="str">
        <f>IFERROR(VLOOKUP($D238,'Orçamento'!$C$14:$E$31,2,0),"-")</f>
        <v>-</v>
      </c>
      <c r="D238" s="130"/>
      <c r="E238" s="130"/>
      <c r="F238" s="130"/>
      <c r="G238" s="134"/>
      <c r="H238" s="130"/>
      <c r="I238" s="130"/>
      <c r="J238" s="132">
        <f t="shared" si="3"/>
        <v>0</v>
      </c>
      <c r="K238" s="130"/>
      <c r="L238" s="24"/>
    </row>
    <row r="239" ht="14.25" customHeight="1">
      <c r="A239" s="24"/>
      <c r="B239" s="127"/>
      <c r="C239" s="128" t="str">
        <f>IFERROR(VLOOKUP($D239,'Orçamento'!$C$14:$E$31,2,0),"-")</f>
        <v>-</v>
      </c>
      <c r="D239" s="130"/>
      <c r="E239" s="130"/>
      <c r="F239" s="130"/>
      <c r="G239" s="134"/>
      <c r="H239" s="130"/>
      <c r="I239" s="130"/>
      <c r="J239" s="132">
        <f t="shared" si="3"/>
        <v>0</v>
      </c>
      <c r="K239" s="130"/>
      <c r="L239" s="24"/>
    </row>
    <row r="240" ht="14.25" customHeight="1">
      <c r="A240" s="24"/>
      <c r="B240" s="127"/>
      <c r="C240" s="128" t="str">
        <f>IFERROR(VLOOKUP($D240,'Orçamento'!$C$14:$E$31,2,0),"-")</f>
        <v>-</v>
      </c>
      <c r="D240" s="130"/>
      <c r="E240" s="130"/>
      <c r="F240" s="130"/>
      <c r="G240" s="134"/>
      <c r="H240" s="130"/>
      <c r="I240" s="130"/>
      <c r="J240" s="132">
        <f t="shared" si="3"/>
        <v>0</v>
      </c>
      <c r="K240" s="130"/>
      <c r="L240" s="24"/>
    </row>
    <row r="241" ht="14.25" customHeight="1">
      <c r="A241" s="24"/>
      <c r="B241" s="127"/>
      <c r="C241" s="128" t="str">
        <f>IFERROR(VLOOKUP($D241,'Orçamento'!$C$14:$E$31,2,0),"-")</f>
        <v>-</v>
      </c>
      <c r="D241" s="130"/>
      <c r="E241" s="130"/>
      <c r="F241" s="130"/>
      <c r="G241" s="134"/>
      <c r="H241" s="130"/>
      <c r="I241" s="130"/>
      <c r="J241" s="132">
        <f t="shared" si="3"/>
        <v>0</v>
      </c>
      <c r="K241" s="130"/>
      <c r="L241" s="24"/>
    </row>
    <row r="242" ht="14.25" customHeight="1">
      <c r="A242" s="24"/>
      <c r="B242" s="127"/>
      <c r="C242" s="128" t="str">
        <f>IFERROR(VLOOKUP($D242,'Orçamento'!$C$14:$E$31,2,0),"-")</f>
        <v>-</v>
      </c>
      <c r="D242" s="130"/>
      <c r="E242" s="130"/>
      <c r="F242" s="130"/>
      <c r="G242" s="134"/>
      <c r="H242" s="130"/>
      <c r="I242" s="130"/>
      <c r="J242" s="132">
        <f t="shared" si="3"/>
        <v>0</v>
      </c>
      <c r="K242" s="130"/>
      <c r="L242" s="24"/>
    </row>
    <row r="243" ht="14.25" customHeight="1">
      <c r="A243" s="24"/>
      <c r="B243" s="127"/>
      <c r="C243" s="128" t="str">
        <f>IFERROR(VLOOKUP($D243,'Orçamento'!$C$14:$E$31,2,0),"-")</f>
        <v>-</v>
      </c>
      <c r="D243" s="130"/>
      <c r="E243" s="130"/>
      <c r="F243" s="130"/>
      <c r="G243" s="134"/>
      <c r="H243" s="130"/>
      <c r="I243" s="130"/>
      <c r="J243" s="132">
        <f t="shared" si="3"/>
        <v>0</v>
      </c>
      <c r="K243" s="130"/>
      <c r="L243" s="24"/>
    </row>
    <row r="244" ht="14.25" customHeight="1">
      <c r="A244" s="24"/>
      <c r="B244" s="127"/>
      <c r="C244" s="128" t="str">
        <f>IFERROR(VLOOKUP($D244,'Orçamento'!$C$14:$E$31,2,0),"-")</f>
        <v>-</v>
      </c>
      <c r="D244" s="130"/>
      <c r="E244" s="130"/>
      <c r="F244" s="130"/>
      <c r="G244" s="134"/>
      <c r="H244" s="130"/>
      <c r="I244" s="130"/>
      <c r="J244" s="132">
        <f t="shared" si="3"/>
        <v>0</v>
      </c>
      <c r="K244" s="130"/>
      <c r="L244" s="24"/>
    </row>
    <row r="245" ht="14.25" customHeight="1">
      <c r="A245" s="24"/>
      <c r="B245" s="127"/>
      <c r="C245" s="128" t="str">
        <f>IFERROR(VLOOKUP($D245,'Orçamento'!$C$14:$E$31,2,0),"-")</f>
        <v>-</v>
      </c>
      <c r="D245" s="130"/>
      <c r="E245" s="130"/>
      <c r="F245" s="130"/>
      <c r="G245" s="134"/>
      <c r="H245" s="130"/>
      <c r="I245" s="130"/>
      <c r="J245" s="132">
        <f t="shared" si="3"/>
        <v>0</v>
      </c>
      <c r="K245" s="130"/>
      <c r="L245" s="24"/>
    </row>
    <row r="246" ht="14.25" customHeight="1">
      <c r="A246" s="24"/>
      <c r="B246" s="127"/>
      <c r="C246" s="128" t="str">
        <f>IFERROR(VLOOKUP($D246,'Orçamento'!$C$14:$E$31,2,0),"-")</f>
        <v>-</v>
      </c>
      <c r="D246" s="130"/>
      <c r="E246" s="130"/>
      <c r="F246" s="130"/>
      <c r="G246" s="134"/>
      <c r="H246" s="130"/>
      <c r="I246" s="130"/>
      <c r="J246" s="132">
        <f t="shared" si="3"/>
        <v>0</v>
      </c>
      <c r="K246" s="130"/>
      <c r="L246" s="24"/>
    </row>
    <row r="247" ht="14.25" customHeight="1">
      <c r="A247" s="24"/>
      <c r="B247" s="127"/>
      <c r="C247" s="128" t="str">
        <f>IFERROR(VLOOKUP($D247,'Orçamento'!$C$14:$E$31,2,0),"-")</f>
        <v>-</v>
      </c>
      <c r="D247" s="130"/>
      <c r="E247" s="130"/>
      <c r="F247" s="130"/>
      <c r="G247" s="134"/>
      <c r="H247" s="130"/>
      <c r="I247" s="130"/>
      <c r="J247" s="132">
        <f t="shared" si="3"/>
        <v>0</v>
      </c>
      <c r="K247" s="130"/>
      <c r="L247" s="24"/>
    </row>
    <row r="248" ht="14.25" customHeight="1">
      <c r="A248" s="24"/>
      <c r="B248" s="127"/>
      <c r="C248" s="128" t="str">
        <f>IFERROR(VLOOKUP($D248,'Orçamento'!$C$14:$E$31,2,0),"-")</f>
        <v>-</v>
      </c>
      <c r="D248" s="130"/>
      <c r="E248" s="130"/>
      <c r="F248" s="130"/>
      <c r="G248" s="134"/>
      <c r="H248" s="130"/>
      <c r="I248" s="130"/>
      <c r="J248" s="132">
        <f t="shared" si="3"/>
        <v>0</v>
      </c>
      <c r="K248" s="130"/>
      <c r="L248" s="24"/>
    </row>
    <row r="249" ht="14.25" customHeight="1">
      <c r="A249" s="24"/>
      <c r="B249" s="127"/>
      <c r="C249" s="128" t="str">
        <f>IFERROR(VLOOKUP($D249,'Orçamento'!$C$14:$E$31,2,0),"-")</f>
        <v>-</v>
      </c>
      <c r="D249" s="130"/>
      <c r="E249" s="130"/>
      <c r="F249" s="130"/>
      <c r="G249" s="134"/>
      <c r="H249" s="130"/>
      <c r="I249" s="130"/>
      <c r="J249" s="132">
        <f t="shared" si="3"/>
        <v>0</v>
      </c>
      <c r="K249" s="130"/>
      <c r="L249" s="24"/>
    </row>
    <row r="250" ht="14.25" customHeight="1">
      <c r="A250" s="24"/>
      <c r="B250" s="127"/>
      <c r="C250" s="128" t="str">
        <f>IFERROR(VLOOKUP($D250,'Orçamento'!$C$14:$E$31,2,0),"-")</f>
        <v>-</v>
      </c>
      <c r="D250" s="130"/>
      <c r="E250" s="130"/>
      <c r="F250" s="130"/>
      <c r="G250" s="134"/>
      <c r="H250" s="130"/>
      <c r="I250" s="130"/>
      <c r="J250" s="132">
        <f t="shared" si="3"/>
        <v>0</v>
      </c>
      <c r="K250" s="130"/>
      <c r="L250" s="24"/>
    </row>
    <row r="251" ht="14.25" customHeight="1">
      <c r="A251" s="24"/>
      <c r="B251" s="127"/>
      <c r="C251" s="128" t="str">
        <f>IFERROR(VLOOKUP($D251,'Orçamento'!$C$14:$E$31,2,0),"-")</f>
        <v>-</v>
      </c>
      <c r="D251" s="130"/>
      <c r="E251" s="130"/>
      <c r="F251" s="130"/>
      <c r="G251" s="134"/>
      <c r="H251" s="130"/>
      <c r="I251" s="130"/>
      <c r="J251" s="132">
        <f t="shared" si="3"/>
        <v>0</v>
      </c>
      <c r="K251" s="130"/>
      <c r="L251" s="24"/>
    </row>
    <row r="252" ht="14.25" customHeight="1">
      <c r="A252" s="24"/>
      <c r="B252" s="127"/>
      <c r="C252" s="128" t="str">
        <f>IFERROR(VLOOKUP($D252,'Orçamento'!$C$14:$E$31,2,0),"-")</f>
        <v>-</v>
      </c>
      <c r="D252" s="130"/>
      <c r="E252" s="130"/>
      <c r="F252" s="130"/>
      <c r="G252" s="134"/>
      <c r="H252" s="130"/>
      <c r="I252" s="130"/>
      <c r="J252" s="132">
        <f t="shared" si="3"/>
        <v>0</v>
      </c>
      <c r="K252" s="130"/>
      <c r="L252" s="24"/>
    </row>
    <row r="253" ht="14.25" customHeight="1">
      <c r="A253" s="24"/>
      <c r="B253" s="127"/>
      <c r="C253" s="128" t="str">
        <f>IFERROR(VLOOKUP($D253,'Orçamento'!$C$14:$E$31,2,0),"-")</f>
        <v>-</v>
      </c>
      <c r="D253" s="130"/>
      <c r="E253" s="130"/>
      <c r="F253" s="130"/>
      <c r="G253" s="134"/>
      <c r="H253" s="130"/>
      <c r="I253" s="130"/>
      <c r="J253" s="132">
        <f t="shared" si="3"/>
        <v>0</v>
      </c>
      <c r="K253" s="130"/>
      <c r="L253" s="24"/>
    </row>
    <row r="254" ht="14.25" customHeight="1">
      <c r="A254" s="24"/>
      <c r="B254" s="127"/>
      <c r="C254" s="128" t="str">
        <f>IFERROR(VLOOKUP($D254,'Orçamento'!$C$14:$E$31,2,0),"-")</f>
        <v>-</v>
      </c>
      <c r="D254" s="130"/>
      <c r="E254" s="130"/>
      <c r="F254" s="130"/>
      <c r="G254" s="134"/>
      <c r="H254" s="130"/>
      <c r="I254" s="130"/>
      <c r="J254" s="132">
        <f t="shared" si="3"/>
        <v>0</v>
      </c>
      <c r="K254" s="130"/>
      <c r="L254" s="24"/>
    </row>
    <row r="255" ht="14.25" customHeight="1">
      <c r="A255" s="24"/>
      <c r="B255" s="127"/>
      <c r="C255" s="128" t="str">
        <f>IFERROR(VLOOKUP($D255,'Orçamento'!$C$14:$E$31,2,0),"-")</f>
        <v>-</v>
      </c>
      <c r="D255" s="130"/>
      <c r="E255" s="130"/>
      <c r="F255" s="130"/>
      <c r="G255" s="134"/>
      <c r="H255" s="130"/>
      <c r="I255" s="130"/>
      <c r="J255" s="132">
        <f t="shared" si="3"/>
        <v>0</v>
      </c>
      <c r="K255" s="130"/>
      <c r="L255" s="24"/>
    </row>
    <row r="256" ht="14.25" customHeight="1">
      <c r="A256" s="24"/>
      <c r="B256" s="127"/>
      <c r="C256" s="128" t="str">
        <f>IFERROR(VLOOKUP($D256,'Orçamento'!$C$14:$E$31,2,0),"-")</f>
        <v>-</v>
      </c>
      <c r="D256" s="130"/>
      <c r="E256" s="130"/>
      <c r="F256" s="130"/>
      <c r="G256" s="134"/>
      <c r="H256" s="130"/>
      <c r="I256" s="130"/>
      <c r="J256" s="132">
        <f t="shared" si="3"/>
        <v>0</v>
      </c>
      <c r="K256" s="130"/>
      <c r="L256" s="24"/>
    </row>
    <row r="257" ht="14.25" customHeight="1">
      <c r="A257" s="24"/>
      <c r="B257" s="127"/>
      <c r="C257" s="128" t="str">
        <f>IFERROR(VLOOKUP($D257,'Orçamento'!$C$14:$E$31,2,0),"-")</f>
        <v>-</v>
      </c>
      <c r="D257" s="130"/>
      <c r="E257" s="130"/>
      <c r="F257" s="130"/>
      <c r="G257" s="134"/>
      <c r="H257" s="130"/>
      <c r="I257" s="130"/>
      <c r="J257" s="132">
        <f t="shared" si="3"/>
        <v>0</v>
      </c>
      <c r="K257" s="130"/>
      <c r="L257" s="24"/>
    </row>
    <row r="258" ht="14.25" customHeight="1">
      <c r="A258" s="24"/>
      <c r="B258" s="127"/>
      <c r="C258" s="128" t="str">
        <f>IFERROR(VLOOKUP($D258,'Orçamento'!$C$14:$E$31,2,0),"-")</f>
        <v>-</v>
      </c>
      <c r="D258" s="130"/>
      <c r="E258" s="130"/>
      <c r="F258" s="130"/>
      <c r="G258" s="134"/>
      <c r="H258" s="130"/>
      <c r="I258" s="130"/>
      <c r="J258" s="132">
        <f t="shared" si="3"/>
        <v>0</v>
      </c>
      <c r="K258" s="130"/>
      <c r="L258" s="24"/>
    </row>
    <row r="259" ht="14.25" customHeight="1">
      <c r="A259" s="24"/>
      <c r="B259" s="127"/>
      <c r="C259" s="128" t="str">
        <f>IFERROR(VLOOKUP($D259,'Orçamento'!$C$14:$E$31,2,0),"-")</f>
        <v>-</v>
      </c>
      <c r="D259" s="130"/>
      <c r="E259" s="130"/>
      <c r="F259" s="130"/>
      <c r="G259" s="134"/>
      <c r="H259" s="130"/>
      <c r="I259" s="130"/>
      <c r="J259" s="132">
        <f t="shared" si="3"/>
        <v>0</v>
      </c>
      <c r="K259" s="130"/>
      <c r="L259" s="24"/>
    </row>
    <row r="260" ht="14.25" customHeight="1">
      <c r="A260" s="24"/>
      <c r="B260" s="127"/>
      <c r="C260" s="128" t="str">
        <f>IFERROR(VLOOKUP($D260,'Orçamento'!$C$14:$E$31,2,0),"-")</f>
        <v>-</v>
      </c>
      <c r="D260" s="130"/>
      <c r="E260" s="130"/>
      <c r="F260" s="130"/>
      <c r="G260" s="134"/>
      <c r="H260" s="130"/>
      <c r="I260" s="130"/>
      <c r="J260" s="132">
        <f t="shared" si="3"/>
        <v>0</v>
      </c>
      <c r="K260" s="130"/>
      <c r="L260" s="24"/>
    </row>
    <row r="261" ht="14.25" customHeight="1">
      <c r="A261" s="24"/>
      <c r="B261" s="127"/>
      <c r="C261" s="128" t="str">
        <f>IFERROR(VLOOKUP($D261,'Orçamento'!$C$14:$E$31,2,0),"-")</f>
        <v>-</v>
      </c>
      <c r="D261" s="130"/>
      <c r="E261" s="130"/>
      <c r="F261" s="130"/>
      <c r="G261" s="134"/>
      <c r="H261" s="130"/>
      <c r="I261" s="130"/>
      <c r="J261" s="132">
        <f t="shared" si="3"/>
        <v>0</v>
      </c>
      <c r="K261" s="130"/>
      <c r="L261" s="24"/>
    </row>
    <row r="262" ht="14.25" customHeight="1">
      <c r="A262" s="24"/>
      <c r="B262" s="127"/>
      <c r="C262" s="128" t="str">
        <f>IFERROR(VLOOKUP($D262,'Orçamento'!$C$14:$E$31,2,0),"-")</f>
        <v>-</v>
      </c>
      <c r="D262" s="130"/>
      <c r="E262" s="130"/>
      <c r="F262" s="130"/>
      <c r="G262" s="134"/>
      <c r="H262" s="130"/>
      <c r="I262" s="130"/>
      <c r="J262" s="132">
        <f t="shared" si="3"/>
        <v>0</v>
      </c>
      <c r="K262" s="130"/>
      <c r="L262" s="24"/>
    </row>
    <row r="263" ht="14.25" customHeight="1">
      <c r="A263" s="24"/>
      <c r="B263" s="127"/>
      <c r="C263" s="128" t="str">
        <f>IFERROR(VLOOKUP($D263,'Orçamento'!$C$14:$E$31,2,0),"-")</f>
        <v>-</v>
      </c>
      <c r="D263" s="130"/>
      <c r="E263" s="130"/>
      <c r="F263" s="130"/>
      <c r="G263" s="134"/>
      <c r="H263" s="130"/>
      <c r="I263" s="130"/>
      <c r="J263" s="132">
        <f t="shared" si="3"/>
        <v>0</v>
      </c>
      <c r="K263" s="130"/>
      <c r="L263" s="24"/>
    </row>
    <row r="264" ht="14.25" customHeight="1">
      <c r="A264" s="24"/>
      <c r="B264" s="127"/>
      <c r="C264" s="128" t="str">
        <f>IFERROR(VLOOKUP($D264,'Orçamento'!$C$14:$E$31,2,0),"-")</f>
        <v>-</v>
      </c>
      <c r="D264" s="130"/>
      <c r="E264" s="130"/>
      <c r="F264" s="130"/>
      <c r="G264" s="134"/>
      <c r="H264" s="130"/>
      <c r="I264" s="130"/>
      <c r="J264" s="132">
        <f t="shared" si="3"/>
        <v>0</v>
      </c>
      <c r="K264" s="130"/>
      <c r="L264" s="24"/>
    </row>
    <row r="265" ht="14.25" customHeight="1">
      <c r="A265" s="24"/>
      <c r="B265" s="127"/>
      <c r="C265" s="128" t="str">
        <f>IFERROR(VLOOKUP($D265,'Orçamento'!$C$14:$E$31,2,0),"-")</f>
        <v>-</v>
      </c>
      <c r="D265" s="130"/>
      <c r="E265" s="130"/>
      <c r="F265" s="130"/>
      <c r="G265" s="134"/>
      <c r="H265" s="130"/>
      <c r="I265" s="130"/>
      <c r="J265" s="132">
        <f t="shared" si="3"/>
        <v>0</v>
      </c>
      <c r="K265" s="130"/>
      <c r="L265" s="24"/>
    </row>
    <row r="266" ht="14.25" customHeight="1">
      <c r="A266" s="24"/>
      <c r="B266" s="127"/>
      <c r="C266" s="128" t="str">
        <f>IFERROR(VLOOKUP($D266,'Orçamento'!$C$14:$E$31,2,0),"-")</f>
        <v>-</v>
      </c>
      <c r="D266" s="130"/>
      <c r="E266" s="130"/>
      <c r="F266" s="130"/>
      <c r="G266" s="134"/>
      <c r="H266" s="130"/>
      <c r="I266" s="130"/>
      <c r="J266" s="132">
        <f t="shared" si="3"/>
        <v>0</v>
      </c>
      <c r="K266" s="130"/>
      <c r="L266" s="24"/>
    </row>
    <row r="267" ht="14.25" customHeight="1">
      <c r="A267" s="24"/>
      <c r="B267" s="127"/>
      <c r="C267" s="128" t="str">
        <f>IFERROR(VLOOKUP($D267,'Orçamento'!$C$14:$E$31,2,0),"-")</f>
        <v>-</v>
      </c>
      <c r="D267" s="130"/>
      <c r="E267" s="130"/>
      <c r="F267" s="130"/>
      <c r="G267" s="134"/>
      <c r="H267" s="130"/>
      <c r="I267" s="130"/>
      <c r="J267" s="132">
        <f t="shared" si="3"/>
        <v>0</v>
      </c>
      <c r="K267" s="130"/>
      <c r="L267" s="24"/>
    </row>
    <row r="268" ht="14.25" customHeight="1">
      <c r="A268" s="24"/>
      <c r="B268" s="127"/>
      <c r="C268" s="128" t="str">
        <f>IFERROR(VLOOKUP($D268,'Orçamento'!$C$14:$E$31,2,0),"-")</f>
        <v>-</v>
      </c>
      <c r="D268" s="130"/>
      <c r="E268" s="130"/>
      <c r="F268" s="130"/>
      <c r="G268" s="134"/>
      <c r="H268" s="130"/>
      <c r="I268" s="130"/>
      <c r="J268" s="132">
        <f t="shared" si="3"/>
        <v>0</v>
      </c>
      <c r="K268" s="130"/>
      <c r="L268" s="24"/>
    </row>
    <row r="269" ht="14.25" customHeight="1">
      <c r="A269" s="24"/>
      <c r="B269" s="127"/>
      <c r="C269" s="128" t="str">
        <f>IFERROR(VLOOKUP($D269,'Orçamento'!$C$14:$E$31,2,0),"-")</f>
        <v>-</v>
      </c>
      <c r="D269" s="130"/>
      <c r="E269" s="130"/>
      <c r="F269" s="130"/>
      <c r="G269" s="134"/>
      <c r="H269" s="130"/>
      <c r="I269" s="130"/>
      <c r="J269" s="132">
        <f t="shared" si="3"/>
        <v>0</v>
      </c>
      <c r="K269" s="130"/>
      <c r="L269" s="24"/>
    </row>
    <row r="270" ht="14.25" customHeight="1">
      <c r="A270" s="24"/>
      <c r="B270" s="127"/>
      <c r="C270" s="128" t="str">
        <f>IFERROR(VLOOKUP($D270,'Orçamento'!$C$14:$E$31,2,0),"-")</f>
        <v>-</v>
      </c>
      <c r="D270" s="130"/>
      <c r="E270" s="130"/>
      <c r="F270" s="130"/>
      <c r="G270" s="134"/>
      <c r="H270" s="130"/>
      <c r="I270" s="130"/>
      <c r="J270" s="132">
        <f t="shared" si="3"/>
        <v>0</v>
      </c>
      <c r="K270" s="130"/>
      <c r="L270" s="24"/>
    </row>
    <row r="271" ht="14.25" customHeight="1">
      <c r="A271" s="24"/>
      <c r="B271" s="127"/>
      <c r="C271" s="128" t="str">
        <f>IFERROR(VLOOKUP($D271,'Orçamento'!$C$14:$E$31,2,0),"-")</f>
        <v>-</v>
      </c>
      <c r="D271" s="130"/>
      <c r="E271" s="130"/>
      <c r="F271" s="130"/>
      <c r="G271" s="134"/>
      <c r="H271" s="130"/>
      <c r="I271" s="130"/>
      <c r="J271" s="132">
        <f t="shared" si="3"/>
        <v>0</v>
      </c>
      <c r="K271" s="130"/>
      <c r="L271" s="24"/>
    </row>
    <row r="272" ht="14.25" customHeight="1">
      <c r="A272" s="24"/>
      <c r="B272" s="127"/>
      <c r="C272" s="128" t="str">
        <f>IFERROR(VLOOKUP($D272,'Orçamento'!$C$14:$E$31,2,0),"-")</f>
        <v>-</v>
      </c>
      <c r="D272" s="130"/>
      <c r="E272" s="130"/>
      <c r="F272" s="130"/>
      <c r="G272" s="134"/>
      <c r="H272" s="130"/>
      <c r="I272" s="130"/>
      <c r="J272" s="132">
        <f t="shared" si="3"/>
        <v>0</v>
      </c>
      <c r="K272" s="130"/>
      <c r="L272" s="24"/>
    </row>
    <row r="273" ht="14.25" customHeight="1">
      <c r="A273" s="24"/>
      <c r="B273" s="127"/>
      <c r="C273" s="128" t="str">
        <f>IFERROR(VLOOKUP($D273,'Orçamento'!$C$14:$E$31,2,0),"-")</f>
        <v>-</v>
      </c>
      <c r="D273" s="130"/>
      <c r="E273" s="130"/>
      <c r="F273" s="130"/>
      <c r="G273" s="134"/>
      <c r="H273" s="130"/>
      <c r="I273" s="130"/>
      <c r="J273" s="132">
        <f t="shared" si="3"/>
        <v>0</v>
      </c>
      <c r="K273" s="130"/>
      <c r="L273" s="24"/>
    </row>
    <row r="274" ht="14.25" customHeight="1">
      <c r="A274" s="24"/>
      <c r="B274" s="127"/>
      <c r="C274" s="128" t="str">
        <f>IFERROR(VLOOKUP($D274,'Orçamento'!$C$14:$E$31,2,0),"-")</f>
        <v>-</v>
      </c>
      <c r="D274" s="130"/>
      <c r="E274" s="130"/>
      <c r="F274" s="130"/>
      <c r="G274" s="134"/>
      <c r="H274" s="130"/>
      <c r="I274" s="130"/>
      <c r="J274" s="132">
        <f t="shared" si="3"/>
        <v>0</v>
      </c>
      <c r="K274" s="130"/>
      <c r="L274" s="24"/>
    </row>
    <row r="275" ht="14.25" customHeight="1">
      <c r="A275" s="24"/>
      <c r="B275" s="127"/>
      <c r="C275" s="128" t="str">
        <f>IFERROR(VLOOKUP($D275,'Orçamento'!$C$14:$E$31,2,0),"-")</f>
        <v>-</v>
      </c>
      <c r="D275" s="130"/>
      <c r="E275" s="130"/>
      <c r="F275" s="130"/>
      <c r="G275" s="134"/>
      <c r="H275" s="130"/>
      <c r="I275" s="130"/>
      <c r="J275" s="132">
        <f t="shared" si="3"/>
        <v>0</v>
      </c>
      <c r="K275" s="130"/>
      <c r="L275" s="24"/>
    </row>
    <row r="276" ht="14.25" customHeight="1">
      <c r="A276" s="24"/>
      <c r="B276" s="127"/>
      <c r="C276" s="128" t="str">
        <f>IFERROR(VLOOKUP($D276,'Orçamento'!$C$14:$E$31,2,0),"-")</f>
        <v>-</v>
      </c>
      <c r="D276" s="130"/>
      <c r="E276" s="130"/>
      <c r="F276" s="130"/>
      <c r="G276" s="134"/>
      <c r="H276" s="130"/>
      <c r="I276" s="130"/>
      <c r="J276" s="132">
        <f t="shared" si="3"/>
        <v>0</v>
      </c>
      <c r="K276" s="130"/>
      <c r="L276" s="24"/>
    </row>
    <row r="277" ht="14.25" customHeight="1">
      <c r="A277" s="24"/>
      <c r="B277" s="127"/>
      <c r="C277" s="128" t="str">
        <f>IFERROR(VLOOKUP($D277,'Orçamento'!$C$14:$E$31,2,0),"-")</f>
        <v>-</v>
      </c>
      <c r="D277" s="130"/>
      <c r="E277" s="130"/>
      <c r="F277" s="130"/>
      <c r="G277" s="134"/>
      <c r="H277" s="130"/>
      <c r="I277" s="130"/>
      <c r="J277" s="132">
        <f t="shared" si="3"/>
        <v>0</v>
      </c>
      <c r="K277" s="130"/>
      <c r="L277" s="24"/>
    </row>
    <row r="278" ht="14.25" customHeight="1">
      <c r="A278" s="24"/>
      <c r="B278" s="127"/>
      <c r="C278" s="128" t="str">
        <f>IFERROR(VLOOKUP($D278,'Orçamento'!$C$14:$E$31,2,0),"-")</f>
        <v>-</v>
      </c>
      <c r="D278" s="130"/>
      <c r="E278" s="130"/>
      <c r="F278" s="130"/>
      <c r="G278" s="134"/>
      <c r="H278" s="130"/>
      <c r="I278" s="130"/>
      <c r="J278" s="132">
        <f t="shared" si="3"/>
        <v>0</v>
      </c>
      <c r="K278" s="130"/>
      <c r="L278" s="24"/>
    </row>
    <row r="279" ht="14.25" customHeight="1">
      <c r="A279" s="24"/>
      <c r="B279" s="127"/>
      <c r="C279" s="128" t="str">
        <f>IFERROR(VLOOKUP($D279,'Orçamento'!$C$14:$E$31,2,0),"-")</f>
        <v>-</v>
      </c>
      <c r="D279" s="130"/>
      <c r="E279" s="130"/>
      <c r="F279" s="130"/>
      <c r="G279" s="134"/>
      <c r="H279" s="130"/>
      <c r="I279" s="130"/>
      <c r="J279" s="132">
        <f t="shared" si="3"/>
        <v>0</v>
      </c>
      <c r="K279" s="130"/>
      <c r="L279" s="24"/>
    </row>
    <row r="280" ht="14.25" customHeight="1">
      <c r="A280" s="24"/>
      <c r="B280" s="127"/>
      <c r="C280" s="128" t="str">
        <f>IFERROR(VLOOKUP($D280,'Orçamento'!$C$14:$E$31,2,0),"-")</f>
        <v>-</v>
      </c>
      <c r="D280" s="130"/>
      <c r="E280" s="130"/>
      <c r="F280" s="130"/>
      <c r="G280" s="134"/>
      <c r="H280" s="130"/>
      <c r="I280" s="130"/>
      <c r="J280" s="132">
        <f t="shared" si="3"/>
        <v>0</v>
      </c>
      <c r="K280" s="130"/>
      <c r="L280" s="24"/>
    </row>
    <row r="281" ht="14.25" customHeight="1">
      <c r="A281" s="24"/>
      <c r="B281" s="127"/>
      <c r="C281" s="128" t="str">
        <f>IFERROR(VLOOKUP($D281,'Orçamento'!$C$14:$E$31,2,0),"-")</f>
        <v>-</v>
      </c>
      <c r="D281" s="130"/>
      <c r="E281" s="130"/>
      <c r="F281" s="130"/>
      <c r="G281" s="134"/>
      <c r="H281" s="130"/>
      <c r="I281" s="130"/>
      <c r="J281" s="132">
        <f t="shared" si="3"/>
        <v>0</v>
      </c>
      <c r="K281" s="130"/>
      <c r="L281" s="24"/>
    </row>
    <row r="282" ht="14.25" customHeight="1">
      <c r="A282" s="24"/>
      <c r="B282" s="127"/>
      <c r="C282" s="128" t="str">
        <f>IFERROR(VLOOKUP($D282,'Orçamento'!$C$14:$E$31,2,0),"-")</f>
        <v>-</v>
      </c>
      <c r="D282" s="130"/>
      <c r="E282" s="130"/>
      <c r="F282" s="130"/>
      <c r="G282" s="134"/>
      <c r="H282" s="130"/>
      <c r="I282" s="130"/>
      <c r="J282" s="132">
        <f t="shared" si="3"/>
        <v>0</v>
      </c>
      <c r="K282" s="130"/>
      <c r="L282" s="24"/>
    </row>
    <row r="283" ht="14.25" customHeight="1">
      <c r="A283" s="24"/>
      <c r="B283" s="127"/>
      <c r="C283" s="128" t="str">
        <f>IFERROR(VLOOKUP($D283,'Orçamento'!$C$14:$E$31,2,0),"-")</f>
        <v>-</v>
      </c>
      <c r="D283" s="130"/>
      <c r="E283" s="130"/>
      <c r="F283" s="130"/>
      <c r="G283" s="134"/>
      <c r="H283" s="130"/>
      <c r="I283" s="130"/>
      <c r="J283" s="132">
        <f t="shared" si="3"/>
        <v>0</v>
      </c>
      <c r="K283" s="130"/>
      <c r="L283" s="24"/>
    </row>
    <row r="284" ht="14.25" customHeight="1">
      <c r="A284" s="24"/>
      <c r="B284" s="127"/>
      <c r="C284" s="128" t="str">
        <f>IFERROR(VLOOKUP($D284,'Orçamento'!$C$14:$E$31,2,0),"-")</f>
        <v>-</v>
      </c>
      <c r="D284" s="130"/>
      <c r="E284" s="130"/>
      <c r="F284" s="130"/>
      <c r="G284" s="134"/>
      <c r="H284" s="130"/>
      <c r="I284" s="130"/>
      <c r="J284" s="132">
        <f t="shared" si="3"/>
        <v>0</v>
      </c>
      <c r="K284" s="130"/>
      <c r="L284" s="24"/>
    </row>
    <row r="285" ht="14.25" customHeight="1">
      <c r="A285" s="24"/>
      <c r="B285" s="127"/>
      <c r="C285" s="128" t="str">
        <f>IFERROR(VLOOKUP($D285,'Orçamento'!$C$14:$E$31,2,0),"-")</f>
        <v>-</v>
      </c>
      <c r="D285" s="130"/>
      <c r="E285" s="130"/>
      <c r="F285" s="130"/>
      <c r="G285" s="134"/>
      <c r="H285" s="130"/>
      <c r="I285" s="130"/>
      <c r="J285" s="132">
        <f t="shared" si="3"/>
        <v>0</v>
      </c>
      <c r="K285" s="130"/>
      <c r="L285" s="24"/>
    </row>
    <row r="286" ht="14.25" customHeight="1">
      <c r="A286" s="24"/>
      <c r="B286" s="127"/>
      <c r="C286" s="128" t="str">
        <f>IFERROR(VLOOKUP($D286,'Orçamento'!$C$14:$E$31,2,0),"-")</f>
        <v>-</v>
      </c>
      <c r="D286" s="130"/>
      <c r="E286" s="130"/>
      <c r="F286" s="130"/>
      <c r="G286" s="134"/>
      <c r="H286" s="130"/>
      <c r="I286" s="130"/>
      <c r="J286" s="132">
        <f t="shared" si="3"/>
        <v>0</v>
      </c>
      <c r="K286" s="130"/>
      <c r="L286" s="24"/>
    </row>
    <row r="287" ht="14.25" customHeight="1">
      <c r="A287" s="24"/>
      <c r="B287" s="127"/>
      <c r="C287" s="128" t="str">
        <f>IFERROR(VLOOKUP($D287,'Orçamento'!$C$14:$E$31,2,0),"-")</f>
        <v>-</v>
      </c>
      <c r="D287" s="130"/>
      <c r="E287" s="130"/>
      <c r="F287" s="130"/>
      <c r="G287" s="134"/>
      <c r="H287" s="130"/>
      <c r="I287" s="130"/>
      <c r="J287" s="132">
        <f t="shared" si="3"/>
        <v>0</v>
      </c>
      <c r="K287" s="130"/>
      <c r="L287" s="24"/>
    </row>
    <row r="288" ht="14.25" customHeight="1">
      <c r="A288" s="24"/>
      <c r="B288" s="127"/>
      <c r="C288" s="128" t="str">
        <f>IFERROR(VLOOKUP($D288,'Orçamento'!$C$14:$E$31,2,0),"-")</f>
        <v>-</v>
      </c>
      <c r="D288" s="130"/>
      <c r="E288" s="130"/>
      <c r="F288" s="130"/>
      <c r="G288" s="134"/>
      <c r="H288" s="130"/>
      <c r="I288" s="130"/>
      <c r="J288" s="132">
        <f t="shared" si="3"/>
        <v>0</v>
      </c>
      <c r="K288" s="130"/>
      <c r="L288" s="24"/>
    </row>
    <row r="289" ht="14.25" customHeight="1">
      <c r="A289" s="24"/>
      <c r="B289" s="127"/>
      <c r="C289" s="128" t="str">
        <f>IFERROR(VLOOKUP($D289,'Orçamento'!$C$14:$E$31,2,0),"-")</f>
        <v>-</v>
      </c>
      <c r="D289" s="130"/>
      <c r="E289" s="130"/>
      <c r="F289" s="130"/>
      <c r="G289" s="134"/>
      <c r="H289" s="130"/>
      <c r="I289" s="130"/>
      <c r="J289" s="132">
        <f t="shared" si="3"/>
        <v>0</v>
      </c>
      <c r="K289" s="130"/>
      <c r="L289" s="24"/>
    </row>
    <row r="290" ht="14.25" customHeight="1">
      <c r="A290" s="24"/>
      <c r="B290" s="127"/>
      <c r="C290" s="128" t="str">
        <f>IFERROR(VLOOKUP($D290,'Orçamento'!$C$14:$E$31,2,0),"-")</f>
        <v>-</v>
      </c>
      <c r="D290" s="130"/>
      <c r="E290" s="130"/>
      <c r="F290" s="130"/>
      <c r="G290" s="134"/>
      <c r="H290" s="130"/>
      <c r="I290" s="130"/>
      <c r="J290" s="132">
        <f t="shared" si="3"/>
        <v>0</v>
      </c>
      <c r="K290" s="130"/>
      <c r="L290" s="24"/>
    </row>
    <row r="291" ht="14.25" customHeight="1">
      <c r="A291" s="24"/>
      <c r="B291" s="127"/>
      <c r="C291" s="128" t="str">
        <f>IFERROR(VLOOKUP($D291,'Orçamento'!$C$14:$E$31,2,0),"-")</f>
        <v>-</v>
      </c>
      <c r="D291" s="130"/>
      <c r="E291" s="130"/>
      <c r="F291" s="130"/>
      <c r="G291" s="134"/>
      <c r="H291" s="130"/>
      <c r="I291" s="130"/>
      <c r="J291" s="132">
        <f t="shared" si="3"/>
        <v>0</v>
      </c>
      <c r="K291" s="130"/>
      <c r="L291" s="24"/>
    </row>
    <row r="292" ht="14.25" customHeight="1">
      <c r="A292" s="24"/>
      <c r="B292" s="127"/>
      <c r="C292" s="128" t="str">
        <f>IFERROR(VLOOKUP($D292,'Orçamento'!$C$14:$E$31,2,0),"-")</f>
        <v>-</v>
      </c>
      <c r="D292" s="130"/>
      <c r="E292" s="130"/>
      <c r="F292" s="130"/>
      <c r="G292" s="134"/>
      <c r="H292" s="130"/>
      <c r="I292" s="130"/>
      <c r="J292" s="132">
        <f t="shared" si="3"/>
        <v>0</v>
      </c>
      <c r="K292" s="130"/>
      <c r="L292" s="24"/>
    </row>
    <row r="293" ht="14.25" customHeight="1">
      <c r="A293" s="24"/>
      <c r="B293" s="127"/>
      <c r="C293" s="128" t="str">
        <f>IFERROR(VLOOKUP($D293,'Orçamento'!$C$14:$E$31,2,0),"-")</f>
        <v>-</v>
      </c>
      <c r="D293" s="130"/>
      <c r="E293" s="130"/>
      <c r="F293" s="130"/>
      <c r="G293" s="134"/>
      <c r="H293" s="130"/>
      <c r="I293" s="130"/>
      <c r="J293" s="132">
        <f t="shared" si="3"/>
        <v>0</v>
      </c>
      <c r="K293" s="130"/>
      <c r="L293" s="24"/>
    </row>
    <row r="294" ht="14.25" customHeight="1">
      <c r="A294" s="24"/>
      <c r="B294" s="127"/>
      <c r="C294" s="128" t="str">
        <f>IFERROR(VLOOKUP($D294,'Orçamento'!$C$14:$E$31,2,0),"-")</f>
        <v>-</v>
      </c>
      <c r="D294" s="130"/>
      <c r="E294" s="130"/>
      <c r="F294" s="130"/>
      <c r="G294" s="134"/>
      <c r="H294" s="130"/>
      <c r="I294" s="130"/>
      <c r="J294" s="132">
        <f t="shared" si="3"/>
        <v>0</v>
      </c>
      <c r="K294" s="130"/>
      <c r="L294" s="24"/>
    </row>
    <row r="295" ht="14.25" customHeight="1">
      <c r="A295" s="24"/>
      <c r="B295" s="127"/>
      <c r="C295" s="128" t="str">
        <f>IFERROR(VLOOKUP($D295,'Orçamento'!$C$14:$E$31,2,0),"-")</f>
        <v>-</v>
      </c>
      <c r="D295" s="130"/>
      <c r="E295" s="130"/>
      <c r="F295" s="130"/>
      <c r="G295" s="134"/>
      <c r="H295" s="130"/>
      <c r="I295" s="130"/>
      <c r="J295" s="132">
        <f t="shared" si="3"/>
        <v>0</v>
      </c>
      <c r="K295" s="130"/>
      <c r="L295" s="24"/>
    </row>
    <row r="296" ht="14.25" customHeight="1">
      <c r="A296" s="24"/>
      <c r="B296" s="127"/>
      <c r="C296" s="128" t="str">
        <f>IFERROR(VLOOKUP($D296,'Orçamento'!$C$14:$E$31,2,0),"-")</f>
        <v>-</v>
      </c>
      <c r="D296" s="130"/>
      <c r="E296" s="130"/>
      <c r="F296" s="130"/>
      <c r="G296" s="134"/>
      <c r="H296" s="130"/>
      <c r="I296" s="130"/>
      <c r="J296" s="132">
        <f t="shared" si="3"/>
        <v>0</v>
      </c>
      <c r="K296" s="130"/>
      <c r="L296" s="24"/>
    </row>
    <row r="297" ht="14.25" customHeight="1">
      <c r="A297" s="24"/>
      <c r="B297" s="127"/>
      <c r="C297" s="128" t="str">
        <f>IFERROR(VLOOKUP($D297,'Orçamento'!$C$14:$E$31,2,0),"-")</f>
        <v>-</v>
      </c>
      <c r="D297" s="130"/>
      <c r="E297" s="130"/>
      <c r="F297" s="130"/>
      <c r="G297" s="134"/>
      <c r="H297" s="130"/>
      <c r="I297" s="130"/>
      <c r="J297" s="132">
        <f t="shared" si="3"/>
        <v>0</v>
      </c>
      <c r="K297" s="130"/>
      <c r="L297" s="24"/>
    </row>
    <row r="298" ht="14.25" customHeight="1">
      <c r="A298" s="24"/>
      <c r="B298" s="127"/>
      <c r="C298" s="128" t="str">
        <f>IFERROR(VLOOKUP($D298,'Orçamento'!$C$14:$E$31,2,0),"-")</f>
        <v>-</v>
      </c>
      <c r="D298" s="130"/>
      <c r="E298" s="130"/>
      <c r="F298" s="130"/>
      <c r="G298" s="134"/>
      <c r="H298" s="130"/>
      <c r="I298" s="130"/>
      <c r="J298" s="132">
        <f t="shared" si="3"/>
        <v>0</v>
      </c>
      <c r="K298" s="130"/>
      <c r="L298" s="24"/>
    </row>
    <row r="299" ht="14.25" customHeight="1">
      <c r="A299" s="24"/>
      <c r="B299" s="127"/>
      <c r="C299" s="128" t="str">
        <f>IFERROR(VLOOKUP($D299,'Orçamento'!$C$14:$E$31,2,0),"-")</f>
        <v>-</v>
      </c>
      <c r="D299" s="130"/>
      <c r="E299" s="130"/>
      <c r="F299" s="130"/>
      <c r="G299" s="134"/>
      <c r="H299" s="130"/>
      <c r="I299" s="130"/>
      <c r="J299" s="132">
        <f t="shared" si="3"/>
        <v>0</v>
      </c>
      <c r="K299" s="130"/>
      <c r="L299" s="24"/>
    </row>
    <row r="300" ht="14.25" customHeight="1">
      <c r="A300" s="24"/>
      <c r="B300" s="127"/>
      <c r="C300" s="128" t="str">
        <f>IFERROR(VLOOKUP($D300,'Orçamento'!$C$14:$E$31,2,0),"-")</f>
        <v>-</v>
      </c>
      <c r="D300" s="130"/>
      <c r="E300" s="130"/>
      <c r="F300" s="130"/>
      <c r="G300" s="134"/>
      <c r="H300" s="130"/>
      <c r="I300" s="130"/>
      <c r="J300" s="132">
        <f t="shared" si="3"/>
        <v>0</v>
      </c>
      <c r="K300" s="130"/>
      <c r="L300" s="24"/>
    </row>
    <row r="301" ht="14.25" customHeight="1">
      <c r="A301" s="24"/>
      <c r="B301" s="127"/>
      <c r="C301" s="128" t="str">
        <f>IFERROR(VLOOKUP($D301,'Orçamento'!$C$14:$E$31,2,0),"-")</f>
        <v>-</v>
      </c>
      <c r="D301" s="130"/>
      <c r="E301" s="130"/>
      <c r="F301" s="130"/>
      <c r="G301" s="134"/>
      <c r="H301" s="130"/>
      <c r="I301" s="130"/>
      <c r="J301" s="132">
        <f t="shared" si="3"/>
        <v>0</v>
      </c>
      <c r="K301" s="130"/>
      <c r="L301" s="24"/>
    </row>
    <row r="302" ht="14.25" customHeight="1">
      <c r="A302" s="24"/>
      <c r="B302" s="127"/>
      <c r="C302" s="128" t="str">
        <f>IFERROR(VLOOKUP($D302,'Orçamento'!$C$14:$E$31,2,0),"-")</f>
        <v>-</v>
      </c>
      <c r="D302" s="130"/>
      <c r="E302" s="130"/>
      <c r="F302" s="130"/>
      <c r="G302" s="134"/>
      <c r="H302" s="130"/>
      <c r="I302" s="130"/>
      <c r="J302" s="132">
        <f t="shared" si="3"/>
        <v>0</v>
      </c>
      <c r="K302" s="130"/>
      <c r="L302" s="24"/>
    </row>
    <row r="303" ht="14.25" customHeight="1">
      <c r="A303" s="24"/>
      <c r="B303" s="127"/>
      <c r="C303" s="128" t="str">
        <f>IFERROR(VLOOKUP($D303,'Orçamento'!$C$14:$E$31,2,0),"-")</f>
        <v>-</v>
      </c>
      <c r="D303" s="130"/>
      <c r="E303" s="130"/>
      <c r="F303" s="130"/>
      <c r="G303" s="134"/>
      <c r="H303" s="130"/>
      <c r="I303" s="130"/>
      <c r="J303" s="132">
        <f t="shared" si="3"/>
        <v>0</v>
      </c>
      <c r="K303" s="130"/>
      <c r="L303" s="24"/>
    </row>
    <row r="304" ht="14.25" customHeight="1">
      <c r="A304" s="24"/>
      <c r="B304" s="127"/>
      <c r="C304" s="128" t="str">
        <f>IFERROR(VLOOKUP($D304,'Orçamento'!$C$14:$E$31,2,0),"-")</f>
        <v>-</v>
      </c>
      <c r="D304" s="130"/>
      <c r="E304" s="130"/>
      <c r="F304" s="130"/>
      <c r="G304" s="134"/>
      <c r="H304" s="130"/>
      <c r="I304" s="130"/>
      <c r="J304" s="132">
        <f t="shared" si="3"/>
        <v>0</v>
      </c>
      <c r="K304" s="130"/>
      <c r="L304" s="24"/>
    </row>
    <row r="305" ht="14.25" customHeight="1">
      <c r="A305" s="24"/>
      <c r="B305" s="127"/>
      <c r="C305" s="128" t="str">
        <f>IFERROR(VLOOKUP($D305,'Orçamento'!$C$14:$E$31,2,0),"-")</f>
        <v>-</v>
      </c>
      <c r="D305" s="130"/>
      <c r="E305" s="130"/>
      <c r="F305" s="130"/>
      <c r="G305" s="134"/>
      <c r="H305" s="130"/>
      <c r="I305" s="130"/>
      <c r="J305" s="132">
        <f t="shared" si="3"/>
        <v>0</v>
      </c>
      <c r="K305" s="130"/>
      <c r="L305" s="24"/>
    </row>
    <row r="306" ht="14.25" customHeight="1">
      <c r="A306" s="24"/>
      <c r="B306" s="127"/>
      <c r="C306" s="128" t="str">
        <f>IFERROR(VLOOKUP($D306,'Orçamento'!$C$14:$E$31,2,0),"-")</f>
        <v>-</v>
      </c>
      <c r="D306" s="130"/>
      <c r="E306" s="130"/>
      <c r="F306" s="130"/>
      <c r="G306" s="134"/>
      <c r="H306" s="130"/>
      <c r="I306" s="130"/>
      <c r="J306" s="132">
        <f t="shared" si="3"/>
        <v>0</v>
      </c>
      <c r="K306" s="130"/>
      <c r="L306" s="24"/>
    </row>
    <row r="307" ht="14.25" customHeight="1">
      <c r="A307" s="24"/>
      <c r="B307" s="127"/>
      <c r="C307" s="128" t="str">
        <f>IFERROR(VLOOKUP($D307,'Orçamento'!$C$14:$E$31,2,0),"-")</f>
        <v>-</v>
      </c>
      <c r="D307" s="130"/>
      <c r="E307" s="130"/>
      <c r="F307" s="130"/>
      <c r="G307" s="134"/>
      <c r="H307" s="130"/>
      <c r="I307" s="130"/>
      <c r="J307" s="132">
        <f t="shared" si="3"/>
        <v>0</v>
      </c>
      <c r="K307" s="130"/>
      <c r="L307" s="24"/>
    </row>
    <row r="308" ht="14.25" customHeight="1">
      <c r="A308" s="24"/>
      <c r="B308" s="127"/>
      <c r="C308" s="128" t="str">
        <f>IFERROR(VLOOKUP($D308,'Orçamento'!$C$14:$E$31,2,0),"-")</f>
        <v>-</v>
      </c>
      <c r="D308" s="130"/>
      <c r="E308" s="130"/>
      <c r="F308" s="130"/>
      <c r="G308" s="134"/>
      <c r="H308" s="130"/>
      <c r="I308" s="130"/>
      <c r="J308" s="132">
        <f t="shared" si="3"/>
        <v>0</v>
      </c>
      <c r="K308" s="130"/>
      <c r="L308" s="24"/>
    </row>
    <row r="309" ht="14.25" customHeight="1">
      <c r="A309" s="24"/>
      <c r="B309" s="127"/>
      <c r="C309" s="128" t="str">
        <f>IFERROR(VLOOKUP($D309,'Orçamento'!$C$14:$E$31,2,0),"-")</f>
        <v>-</v>
      </c>
      <c r="D309" s="130"/>
      <c r="E309" s="130"/>
      <c r="F309" s="130"/>
      <c r="G309" s="134"/>
      <c r="H309" s="130"/>
      <c r="I309" s="130"/>
      <c r="J309" s="132">
        <f t="shared" si="3"/>
        <v>0</v>
      </c>
      <c r="K309" s="130"/>
      <c r="L309" s="24"/>
    </row>
    <row r="310" ht="14.25" customHeight="1">
      <c r="A310" s="24"/>
      <c r="B310" s="127"/>
      <c r="C310" s="128" t="str">
        <f>IFERROR(VLOOKUP($D310,'Orçamento'!$C$14:$E$31,2,0),"-")</f>
        <v>-</v>
      </c>
      <c r="D310" s="130"/>
      <c r="E310" s="130"/>
      <c r="F310" s="130"/>
      <c r="G310" s="134"/>
      <c r="H310" s="130"/>
      <c r="I310" s="130"/>
      <c r="J310" s="132">
        <f t="shared" si="3"/>
        <v>0</v>
      </c>
      <c r="K310" s="130"/>
      <c r="L310" s="24"/>
    </row>
    <row r="311" ht="14.25" customHeight="1">
      <c r="A311" s="24"/>
      <c r="B311" s="127"/>
      <c r="C311" s="128" t="str">
        <f>IFERROR(VLOOKUP($D311,'Orçamento'!$C$14:$E$31,2,0),"-")</f>
        <v>-</v>
      </c>
      <c r="D311" s="130"/>
      <c r="E311" s="130"/>
      <c r="F311" s="130"/>
      <c r="G311" s="134"/>
      <c r="H311" s="130"/>
      <c r="I311" s="130"/>
      <c r="J311" s="132">
        <f t="shared" si="3"/>
        <v>0</v>
      </c>
      <c r="K311" s="130"/>
      <c r="L311" s="24"/>
    </row>
    <row r="312" ht="14.25" customHeight="1">
      <c r="A312" s="24"/>
      <c r="B312" s="127"/>
      <c r="C312" s="128" t="str">
        <f>IFERROR(VLOOKUP($D312,'Orçamento'!$C$14:$E$31,2,0),"-")</f>
        <v>-</v>
      </c>
      <c r="D312" s="130"/>
      <c r="E312" s="130"/>
      <c r="F312" s="130"/>
      <c r="G312" s="134"/>
      <c r="H312" s="130"/>
      <c r="I312" s="130"/>
      <c r="J312" s="132">
        <f t="shared" si="3"/>
        <v>0</v>
      </c>
      <c r="K312" s="130"/>
      <c r="L312" s="24"/>
    </row>
    <row r="313" ht="14.25" customHeight="1">
      <c r="A313" s="24"/>
      <c r="B313" s="127"/>
      <c r="C313" s="128" t="str">
        <f>IFERROR(VLOOKUP($D313,'Orçamento'!$C$14:$E$31,2,0),"-")</f>
        <v>-</v>
      </c>
      <c r="D313" s="130"/>
      <c r="E313" s="130"/>
      <c r="F313" s="130"/>
      <c r="G313" s="134"/>
      <c r="H313" s="130"/>
      <c r="I313" s="130"/>
      <c r="J313" s="132">
        <f t="shared" si="3"/>
        <v>0</v>
      </c>
      <c r="K313" s="130"/>
      <c r="L313" s="24"/>
    </row>
    <row r="314" ht="14.25" customHeight="1">
      <c r="A314" s="24"/>
      <c r="B314" s="127"/>
      <c r="C314" s="128" t="str">
        <f>IFERROR(VLOOKUP($D314,'Orçamento'!$C$14:$E$31,2,0),"-")</f>
        <v>-</v>
      </c>
      <c r="D314" s="130"/>
      <c r="E314" s="130"/>
      <c r="F314" s="130"/>
      <c r="G314" s="134"/>
      <c r="H314" s="130"/>
      <c r="I314" s="130"/>
      <c r="J314" s="132">
        <f t="shared" si="3"/>
        <v>0</v>
      </c>
      <c r="K314" s="130"/>
      <c r="L314" s="24"/>
    </row>
    <row r="315" ht="14.25" customHeight="1">
      <c r="A315" s="24"/>
      <c r="B315" s="127"/>
      <c r="C315" s="128" t="str">
        <f>IFERROR(VLOOKUP($D315,'Orçamento'!$C$14:$E$31,2,0),"-")</f>
        <v>-</v>
      </c>
      <c r="D315" s="130"/>
      <c r="E315" s="130"/>
      <c r="F315" s="130"/>
      <c r="G315" s="134"/>
      <c r="H315" s="130"/>
      <c r="I315" s="130"/>
      <c r="J315" s="132">
        <f t="shared" si="3"/>
        <v>0</v>
      </c>
      <c r="K315" s="130"/>
      <c r="L315" s="24"/>
    </row>
    <row r="316" ht="14.25" customHeight="1">
      <c r="A316" s="24"/>
      <c r="B316" s="127"/>
      <c r="C316" s="128" t="str">
        <f>IFERROR(VLOOKUP($D316,'Orçamento'!$C$14:$E$31,2,0),"-")</f>
        <v>-</v>
      </c>
      <c r="D316" s="130"/>
      <c r="E316" s="130"/>
      <c r="F316" s="130"/>
      <c r="G316" s="134"/>
      <c r="H316" s="130"/>
      <c r="I316" s="130"/>
      <c r="J316" s="132">
        <f t="shared" si="3"/>
        <v>0</v>
      </c>
      <c r="K316" s="130"/>
      <c r="L316" s="24"/>
    </row>
    <row r="317" ht="14.25" customHeight="1">
      <c r="A317" s="24"/>
      <c r="B317" s="127"/>
      <c r="C317" s="128" t="str">
        <f>IFERROR(VLOOKUP($D317,'Orçamento'!$C$14:$E$31,2,0),"-")</f>
        <v>-</v>
      </c>
      <c r="D317" s="130"/>
      <c r="E317" s="130"/>
      <c r="F317" s="130"/>
      <c r="G317" s="134"/>
      <c r="H317" s="130"/>
      <c r="I317" s="130"/>
      <c r="J317" s="132">
        <f t="shared" si="3"/>
        <v>0</v>
      </c>
      <c r="K317" s="130"/>
      <c r="L317" s="24"/>
    </row>
    <row r="318" ht="14.25" customHeight="1">
      <c r="A318" s="24"/>
      <c r="B318" s="127"/>
      <c r="C318" s="128" t="str">
        <f>IFERROR(VLOOKUP($D318,'Orçamento'!$C$14:$E$31,2,0),"-")</f>
        <v>-</v>
      </c>
      <c r="D318" s="130"/>
      <c r="E318" s="130"/>
      <c r="F318" s="130"/>
      <c r="G318" s="134"/>
      <c r="H318" s="130"/>
      <c r="I318" s="130"/>
      <c r="J318" s="132">
        <f t="shared" si="3"/>
        <v>0</v>
      </c>
      <c r="K318" s="130"/>
      <c r="L318" s="24"/>
    </row>
    <row r="319" ht="14.25" customHeight="1">
      <c r="A319" s="24"/>
      <c r="B319" s="127"/>
      <c r="C319" s="128" t="str">
        <f>IFERROR(VLOOKUP($D319,'Orçamento'!$C$14:$E$31,2,0),"-")</f>
        <v>-</v>
      </c>
      <c r="D319" s="130"/>
      <c r="E319" s="130"/>
      <c r="F319" s="130"/>
      <c r="G319" s="134"/>
      <c r="H319" s="130"/>
      <c r="I319" s="130"/>
      <c r="J319" s="132">
        <f t="shared" si="3"/>
        <v>0</v>
      </c>
      <c r="K319" s="130"/>
      <c r="L319" s="24"/>
    </row>
    <row r="320" ht="14.25" customHeight="1">
      <c r="A320" s="24"/>
      <c r="B320" s="127"/>
      <c r="C320" s="128" t="str">
        <f>IFERROR(VLOOKUP($D320,'Orçamento'!$C$14:$E$31,2,0),"-")</f>
        <v>-</v>
      </c>
      <c r="D320" s="130"/>
      <c r="E320" s="130"/>
      <c r="F320" s="130"/>
      <c r="G320" s="134"/>
      <c r="H320" s="130"/>
      <c r="I320" s="130"/>
      <c r="J320" s="132">
        <f t="shared" si="3"/>
        <v>0</v>
      </c>
      <c r="K320" s="130"/>
      <c r="L320" s="24"/>
    </row>
    <row r="321" ht="14.25" customHeight="1">
      <c r="A321" s="24"/>
      <c r="B321" s="127"/>
      <c r="C321" s="128" t="str">
        <f>IFERROR(VLOOKUP($D321,'Orçamento'!$C$14:$E$31,2,0),"-")</f>
        <v>-</v>
      </c>
      <c r="D321" s="130"/>
      <c r="E321" s="130"/>
      <c r="F321" s="130"/>
      <c r="G321" s="134"/>
      <c r="H321" s="130"/>
      <c r="I321" s="130"/>
      <c r="J321" s="132">
        <f t="shared" si="3"/>
        <v>0</v>
      </c>
      <c r="K321" s="130"/>
      <c r="L321" s="24"/>
    </row>
    <row r="322" ht="14.25" customHeight="1">
      <c r="A322" s="24"/>
      <c r="B322" s="127"/>
      <c r="C322" s="128" t="str">
        <f>IFERROR(VLOOKUP($D322,'Orçamento'!$C$14:$E$31,2,0),"-")</f>
        <v>-</v>
      </c>
      <c r="D322" s="130"/>
      <c r="E322" s="130"/>
      <c r="F322" s="130"/>
      <c r="G322" s="134"/>
      <c r="H322" s="130"/>
      <c r="I322" s="130"/>
      <c r="J322" s="132">
        <f t="shared" si="3"/>
        <v>0</v>
      </c>
      <c r="K322" s="130"/>
      <c r="L322" s="24"/>
    </row>
    <row r="323" ht="14.25" customHeight="1">
      <c r="A323" s="24"/>
      <c r="B323" s="127"/>
      <c r="C323" s="128" t="str">
        <f>IFERROR(VLOOKUP($D323,'Orçamento'!$C$14:$E$31,2,0),"-")</f>
        <v>-</v>
      </c>
      <c r="D323" s="130"/>
      <c r="E323" s="130"/>
      <c r="F323" s="130"/>
      <c r="G323" s="134"/>
      <c r="H323" s="130"/>
      <c r="I323" s="130"/>
      <c r="J323" s="132">
        <f t="shared" si="3"/>
        <v>0</v>
      </c>
      <c r="K323" s="130"/>
      <c r="L323" s="24"/>
    </row>
    <row r="324" ht="14.25" customHeight="1">
      <c r="A324" s="24"/>
      <c r="B324" s="127"/>
      <c r="C324" s="128" t="str">
        <f>IFERROR(VLOOKUP($D324,'Orçamento'!$C$14:$E$31,2,0),"-")</f>
        <v>-</v>
      </c>
      <c r="D324" s="130"/>
      <c r="E324" s="130"/>
      <c r="F324" s="130"/>
      <c r="G324" s="134"/>
      <c r="H324" s="130"/>
      <c r="I324" s="130"/>
      <c r="J324" s="132">
        <f t="shared" si="3"/>
        <v>0</v>
      </c>
      <c r="K324" s="130"/>
      <c r="L324" s="24"/>
    </row>
    <row r="325" ht="14.25" customHeight="1">
      <c r="A325" s="24"/>
      <c r="B325" s="127"/>
      <c r="C325" s="128" t="str">
        <f>IFERROR(VLOOKUP($D325,'Orçamento'!$C$14:$E$31,2,0),"-")</f>
        <v>-</v>
      </c>
      <c r="D325" s="130"/>
      <c r="E325" s="130"/>
      <c r="F325" s="130"/>
      <c r="G325" s="134"/>
      <c r="H325" s="130"/>
      <c r="I325" s="130"/>
      <c r="J325" s="132">
        <f t="shared" si="3"/>
        <v>0</v>
      </c>
      <c r="K325" s="130"/>
      <c r="L325" s="24"/>
    </row>
    <row r="326" ht="14.25" customHeight="1">
      <c r="A326" s="24"/>
      <c r="B326" s="127"/>
      <c r="C326" s="128" t="str">
        <f>IFERROR(VLOOKUP($D326,'Orçamento'!$C$14:$E$31,2,0),"-")</f>
        <v>-</v>
      </c>
      <c r="D326" s="130"/>
      <c r="E326" s="130"/>
      <c r="F326" s="130"/>
      <c r="G326" s="134"/>
      <c r="H326" s="130"/>
      <c r="I326" s="130"/>
      <c r="J326" s="132">
        <f t="shared" si="3"/>
        <v>0</v>
      </c>
      <c r="K326" s="130"/>
      <c r="L326" s="24"/>
    </row>
    <row r="327" ht="14.25" customHeight="1">
      <c r="A327" s="24"/>
      <c r="B327" s="127"/>
      <c r="C327" s="128" t="str">
        <f>IFERROR(VLOOKUP($D327,'Orçamento'!$C$14:$E$31,2,0),"-")</f>
        <v>-</v>
      </c>
      <c r="D327" s="130"/>
      <c r="E327" s="130"/>
      <c r="F327" s="130"/>
      <c r="G327" s="134"/>
      <c r="H327" s="130"/>
      <c r="I327" s="130"/>
      <c r="J327" s="132">
        <f t="shared" si="3"/>
        <v>0</v>
      </c>
      <c r="K327" s="130"/>
      <c r="L327" s="24"/>
    </row>
    <row r="328" ht="14.25" customHeight="1">
      <c r="A328" s="24"/>
      <c r="B328" s="127"/>
      <c r="C328" s="128" t="str">
        <f>IFERROR(VLOOKUP($D328,'Orçamento'!$C$14:$E$31,2,0),"-")</f>
        <v>-</v>
      </c>
      <c r="D328" s="130"/>
      <c r="E328" s="130"/>
      <c r="F328" s="130"/>
      <c r="G328" s="134"/>
      <c r="H328" s="130"/>
      <c r="I328" s="130"/>
      <c r="J328" s="132">
        <f t="shared" si="3"/>
        <v>0</v>
      </c>
      <c r="K328" s="130"/>
      <c r="L328" s="24"/>
    </row>
    <row r="329" ht="14.25" customHeight="1">
      <c r="A329" s="24"/>
      <c r="B329" s="127"/>
      <c r="C329" s="128" t="str">
        <f>IFERROR(VLOOKUP($D329,'Orçamento'!$C$14:$E$31,2,0),"-")</f>
        <v>-</v>
      </c>
      <c r="D329" s="130"/>
      <c r="E329" s="130"/>
      <c r="F329" s="130"/>
      <c r="G329" s="134"/>
      <c r="H329" s="130"/>
      <c r="I329" s="130"/>
      <c r="J329" s="132">
        <f t="shared" si="3"/>
        <v>0</v>
      </c>
      <c r="K329" s="130"/>
      <c r="L329" s="24"/>
    </row>
    <row r="330" ht="14.25" customHeight="1">
      <c r="A330" s="24"/>
      <c r="B330" s="127"/>
      <c r="C330" s="128" t="str">
        <f>IFERROR(VLOOKUP($D330,'Orçamento'!$C$14:$E$31,2,0),"-")</f>
        <v>-</v>
      </c>
      <c r="D330" s="130"/>
      <c r="E330" s="130"/>
      <c r="F330" s="130"/>
      <c r="G330" s="134"/>
      <c r="H330" s="130"/>
      <c r="I330" s="130"/>
      <c r="J330" s="132">
        <f t="shared" si="3"/>
        <v>0</v>
      </c>
      <c r="K330" s="130"/>
      <c r="L330" s="24"/>
    </row>
    <row r="331" ht="14.25" customHeight="1">
      <c r="A331" s="24"/>
      <c r="B331" s="127"/>
      <c r="C331" s="128" t="str">
        <f>IFERROR(VLOOKUP($D331,'Orçamento'!$C$14:$E$31,2,0),"-")</f>
        <v>-</v>
      </c>
      <c r="D331" s="130"/>
      <c r="E331" s="130"/>
      <c r="F331" s="130"/>
      <c r="G331" s="134"/>
      <c r="H331" s="130"/>
      <c r="I331" s="130"/>
      <c r="J331" s="132">
        <f t="shared" si="3"/>
        <v>0</v>
      </c>
      <c r="K331" s="130"/>
      <c r="L331" s="24"/>
    </row>
    <row r="332" ht="14.25" customHeight="1">
      <c r="A332" s="24"/>
      <c r="B332" s="127"/>
      <c r="C332" s="128" t="str">
        <f>IFERROR(VLOOKUP($D332,'Orçamento'!$C$14:$E$31,2,0),"-")</f>
        <v>-</v>
      </c>
      <c r="D332" s="130"/>
      <c r="E332" s="130"/>
      <c r="F332" s="130"/>
      <c r="G332" s="134"/>
      <c r="H332" s="130"/>
      <c r="I332" s="130"/>
      <c r="J332" s="132">
        <f t="shared" si="3"/>
        <v>0</v>
      </c>
      <c r="K332" s="130"/>
      <c r="L332" s="24"/>
    </row>
    <row r="333" ht="14.25" customHeight="1">
      <c r="A333" s="24"/>
      <c r="B333" s="127"/>
      <c r="C333" s="128" t="str">
        <f>IFERROR(VLOOKUP($D333,'Orçamento'!$C$14:$E$31,2,0),"-")</f>
        <v>-</v>
      </c>
      <c r="D333" s="130"/>
      <c r="E333" s="130"/>
      <c r="F333" s="130"/>
      <c r="G333" s="134"/>
      <c r="H333" s="130"/>
      <c r="I333" s="130"/>
      <c r="J333" s="132">
        <f t="shared" si="3"/>
        <v>0</v>
      </c>
      <c r="K333" s="130"/>
      <c r="L333" s="24"/>
    </row>
    <row r="334" ht="14.25" customHeight="1">
      <c r="A334" s="24"/>
      <c r="B334" s="127"/>
      <c r="C334" s="128" t="str">
        <f>IFERROR(VLOOKUP($D334,'Orçamento'!$C$14:$E$31,2,0),"-")</f>
        <v>-</v>
      </c>
      <c r="D334" s="130"/>
      <c r="E334" s="130"/>
      <c r="F334" s="130"/>
      <c r="G334" s="134"/>
      <c r="H334" s="130"/>
      <c r="I334" s="130"/>
      <c r="J334" s="132">
        <f t="shared" si="3"/>
        <v>0</v>
      </c>
      <c r="K334" s="130"/>
      <c r="L334" s="24"/>
    </row>
    <row r="335" ht="14.25" customHeight="1">
      <c r="A335" s="24"/>
      <c r="B335" s="127"/>
      <c r="C335" s="128" t="str">
        <f>IFERROR(VLOOKUP($D335,'Orçamento'!$C$14:$E$31,2,0),"-")</f>
        <v>-</v>
      </c>
      <c r="D335" s="130"/>
      <c r="E335" s="130"/>
      <c r="F335" s="130"/>
      <c r="G335" s="134"/>
      <c r="H335" s="130"/>
      <c r="I335" s="130"/>
      <c r="J335" s="132">
        <f t="shared" si="3"/>
        <v>0</v>
      </c>
      <c r="K335" s="130"/>
      <c r="L335" s="24"/>
    </row>
    <row r="336" ht="14.25" customHeight="1">
      <c r="A336" s="24"/>
      <c r="B336" s="127"/>
      <c r="C336" s="128" t="str">
        <f>IFERROR(VLOOKUP($D336,'Orçamento'!$C$14:$E$31,2,0),"-")</f>
        <v>-</v>
      </c>
      <c r="D336" s="130"/>
      <c r="E336" s="130"/>
      <c r="F336" s="130"/>
      <c r="G336" s="134"/>
      <c r="H336" s="130"/>
      <c r="I336" s="130"/>
      <c r="J336" s="132">
        <f t="shared" si="3"/>
        <v>0</v>
      </c>
      <c r="K336" s="130"/>
      <c r="L336" s="24"/>
    </row>
    <row r="337" ht="14.25" customHeight="1">
      <c r="A337" s="24"/>
      <c r="B337" s="127"/>
      <c r="C337" s="128" t="str">
        <f>IFERROR(VLOOKUP($D337,'Orçamento'!$C$14:$E$31,2,0),"-")</f>
        <v>-</v>
      </c>
      <c r="D337" s="130"/>
      <c r="E337" s="130"/>
      <c r="F337" s="130"/>
      <c r="G337" s="134"/>
      <c r="H337" s="130"/>
      <c r="I337" s="130"/>
      <c r="J337" s="132">
        <f t="shared" si="3"/>
        <v>0</v>
      </c>
      <c r="K337" s="130"/>
      <c r="L337" s="24"/>
    </row>
    <row r="338" ht="14.25" customHeight="1">
      <c r="A338" s="24"/>
      <c r="B338" s="127"/>
      <c r="C338" s="128" t="str">
        <f>IFERROR(VLOOKUP($D338,'Orçamento'!$C$14:$E$31,2,0),"-")</f>
        <v>-</v>
      </c>
      <c r="D338" s="130"/>
      <c r="E338" s="130"/>
      <c r="F338" s="130"/>
      <c r="G338" s="134"/>
      <c r="H338" s="130"/>
      <c r="I338" s="130"/>
      <c r="J338" s="132">
        <f t="shared" si="3"/>
        <v>0</v>
      </c>
      <c r="K338" s="130"/>
      <c r="L338" s="24"/>
    </row>
    <row r="339" ht="14.25" customHeight="1">
      <c r="A339" s="24"/>
      <c r="B339" s="127"/>
      <c r="C339" s="128" t="str">
        <f>IFERROR(VLOOKUP($D339,'Orçamento'!$C$14:$E$31,2,0),"-")</f>
        <v>-</v>
      </c>
      <c r="D339" s="130"/>
      <c r="E339" s="130"/>
      <c r="F339" s="130"/>
      <c r="G339" s="134"/>
      <c r="H339" s="130"/>
      <c r="I339" s="130"/>
      <c r="J339" s="132">
        <f t="shared" si="3"/>
        <v>0</v>
      </c>
      <c r="K339" s="130"/>
      <c r="L339" s="24"/>
    </row>
    <row r="340" ht="14.25" customHeight="1">
      <c r="A340" s="24"/>
      <c r="B340" s="127"/>
      <c r="C340" s="128" t="str">
        <f>IFERROR(VLOOKUP($D340,'Orçamento'!$C$14:$E$31,2,0),"-")</f>
        <v>-</v>
      </c>
      <c r="D340" s="130"/>
      <c r="E340" s="130"/>
      <c r="F340" s="130"/>
      <c r="G340" s="134"/>
      <c r="H340" s="130"/>
      <c r="I340" s="130"/>
      <c r="J340" s="132">
        <f t="shared" si="3"/>
        <v>0</v>
      </c>
      <c r="K340" s="130"/>
      <c r="L340" s="24"/>
    </row>
    <row r="341" ht="14.25" customHeight="1">
      <c r="A341" s="24"/>
      <c r="B341" s="127"/>
      <c r="C341" s="128" t="str">
        <f>IFERROR(VLOOKUP($D341,'Orçamento'!$C$14:$E$31,2,0),"-")</f>
        <v>-</v>
      </c>
      <c r="D341" s="130"/>
      <c r="E341" s="130"/>
      <c r="F341" s="130"/>
      <c r="G341" s="134"/>
      <c r="H341" s="130"/>
      <c r="I341" s="130"/>
      <c r="J341" s="132">
        <f t="shared" si="3"/>
        <v>0</v>
      </c>
      <c r="K341" s="130"/>
      <c r="L341" s="24"/>
    </row>
    <row r="342" ht="14.25" customHeight="1">
      <c r="A342" s="24"/>
      <c r="B342" s="127"/>
      <c r="C342" s="128" t="str">
        <f>IFERROR(VLOOKUP($D342,'Orçamento'!$C$14:$E$31,2,0),"-")</f>
        <v>-</v>
      </c>
      <c r="D342" s="130"/>
      <c r="E342" s="130"/>
      <c r="F342" s="130"/>
      <c r="G342" s="134"/>
      <c r="H342" s="130"/>
      <c r="I342" s="130"/>
      <c r="J342" s="132">
        <f t="shared" si="3"/>
        <v>0</v>
      </c>
      <c r="K342" s="130"/>
      <c r="L342" s="24"/>
    </row>
    <row r="343" ht="14.25" customHeight="1">
      <c r="A343" s="24"/>
      <c r="B343" s="127"/>
      <c r="C343" s="128" t="str">
        <f>IFERROR(VLOOKUP($D343,'Orçamento'!$C$14:$E$31,2,0),"-")</f>
        <v>-</v>
      </c>
      <c r="D343" s="130"/>
      <c r="E343" s="130"/>
      <c r="F343" s="130"/>
      <c r="G343" s="134"/>
      <c r="H343" s="130"/>
      <c r="I343" s="130"/>
      <c r="J343" s="132">
        <f t="shared" si="3"/>
        <v>0</v>
      </c>
      <c r="K343" s="130"/>
      <c r="L343" s="24"/>
    </row>
    <row r="344" ht="14.25" customHeight="1">
      <c r="A344" s="24"/>
      <c r="B344" s="127"/>
      <c r="C344" s="128" t="str">
        <f>IFERROR(VLOOKUP($D344,'Orçamento'!$C$14:$E$31,2,0),"-")</f>
        <v>-</v>
      </c>
      <c r="D344" s="130"/>
      <c r="E344" s="130"/>
      <c r="F344" s="130"/>
      <c r="G344" s="134"/>
      <c r="H344" s="130"/>
      <c r="I344" s="130"/>
      <c r="J344" s="132">
        <f t="shared" si="3"/>
        <v>0</v>
      </c>
      <c r="K344" s="130"/>
      <c r="L344" s="24"/>
    </row>
    <row r="345" ht="14.25" customHeight="1">
      <c r="A345" s="24"/>
      <c r="B345" s="127"/>
      <c r="C345" s="128" t="str">
        <f>IFERROR(VLOOKUP($D345,'Orçamento'!$C$14:$E$31,2,0),"-")</f>
        <v>-</v>
      </c>
      <c r="D345" s="130"/>
      <c r="E345" s="130"/>
      <c r="F345" s="130"/>
      <c r="G345" s="134"/>
      <c r="H345" s="130"/>
      <c r="I345" s="130"/>
      <c r="J345" s="132">
        <f t="shared" si="3"/>
        <v>0</v>
      </c>
      <c r="K345" s="130"/>
      <c r="L345" s="24"/>
    </row>
    <row r="346" ht="14.25" customHeight="1">
      <c r="A346" s="24"/>
      <c r="B346" s="127"/>
      <c r="C346" s="128" t="str">
        <f>IFERROR(VLOOKUP($D346,'Orçamento'!$C$14:$E$31,2,0),"-")</f>
        <v>-</v>
      </c>
      <c r="D346" s="130"/>
      <c r="E346" s="130"/>
      <c r="F346" s="130"/>
      <c r="G346" s="134"/>
      <c r="H346" s="130"/>
      <c r="I346" s="130"/>
      <c r="J346" s="132">
        <f t="shared" si="3"/>
        <v>0</v>
      </c>
      <c r="K346" s="130"/>
      <c r="L346" s="24"/>
    </row>
    <row r="347" ht="14.25" customHeight="1">
      <c r="A347" s="24"/>
      <c r="B347" s="127"/>
      <c r="C347" s="128" t="str">
        <f>IFERROR(VLOOKUP($D347,'Orçamento'!$C$14:$E$31,2,0),"-")</f>
        <v>-</v>
      </c>
      <c r="D347" s="130"/>
      <c r="E347" s="130"/>
      <c r="F347" s="130"/>
      <c r="G347" s="134"/>
      <c r="H347" s="130"/>
      <c r="I347" s="130"/>
      <c r="J347" s="132">
        <f t="shared" si="3"/>
        <v>0</v>
      </c>
      <c r="K347" s="130"/>
      <c r="L347" s="24"/>
    </row>
    <row r="348" ht="14.25" customHeight="1">
      <c r="A348" s="24"/>
      <c r="B348" s="127"/>
      <c r="C348" s="128" t="str">
        <f>IFERROR(VLOOKUP($D348,'Orçamento'!$C$14:$E$31,2,0),"-")</f>
        <v>-</v>
      </c>
      <c r="D348" s="130"/>
      <c r="E348" s="130"/>
      <c r="F348" s="130"/>
      <c r="G348" s="134"/>
      <c r="H348" s="130"/>
      <c r="I348" s="130"/>
      <c r="J348" s="132">
        <f t="shared" si="3"/>
        <v>0</v>
      </c>
      <c r="K348" s="130"/>
      <c r="L348" s="24"/>
    </row>
    <row r="349" ht="14.25" customHeight="1">
      <c r="A349" s="24"/>
      <c r="B349" s="127"/>
      <c r="C349" s="128" t="str">
        <f>IFERROR(VLOOKUP($D349,'Orçamento'!$C$14:$E$31,2,0),"-")</f>
        <v>-</v>
      </c>
      <c r="D349" s="130"/>
      <c r="E349" s="130"/>
      <c r="F349" s="130"/>
      <c r="G349" s="134"/>
      <c r="H349" s="130"/>
      <c r="I349" s="130"/>
      <c r="J349" s="132">
        <f t="shared" si="3"/>
        <v>0</v>
      </c>
      <c r="K349" s="130"/>
      <c r="L349" s="24"/>
    </row>
    <row r="350" ht="14.25" customHeight="1">
      <c r="A350" s="24"/>
      <c r="B350" s="127"/>
      <c r="C350" s="128" t="str">
        <f>IFERROR(VLOOKUP($D350,'Orçamento'!$C$14:$E$31,2,0),"-")</f>
        <v>-</v>
      </c>
      <c r="D350" s="130"/>
      <c r="E350" s="130"/>
      <c r="F350" s="130"/>
      <c r="G350" s="134"/>
      <c r="H350" s="130"/>
      <c r="I350" s="130"/>
      <c r="J350" s="132">
        <f t="shared" si="3"/>
        <v>0</v>
      </c>
      <c r="K350" s="130"/>
      <c r="L350" s="24"/>
    </row>
    <row r="351" ht="14.25" customHeight="1">
      <c r="A351" s="24"/>
      <c r="B351" s="127"/>
      <c r="C351" s="128" t="str">
        <f>IFERROR(VLOOKUP($D351,'Orçamento'!$C$14:$E$31,2,0),"-")</f>
        <v>-</v>
      </c>
      <c r="D351" s="130"/>
      <c r="E351" s="130"/>
      <c r="F351" s="130"/>
      <c r="G351" s="134"/>
      <c r="H351" s="130"/>
      <c r="I351" s="130"/>
      <c r="J351" s="132">
        <f t="shared" si="3"/>
        <v>0</v>
      </c>
      <c r="K351" s="130"/>
      <c r="L351" s="24"/>
    </row>
    <row r="352" ht="14.25" customHeight="1">
      <c r="A352" s="24"/>
      <c r="B352" s="127"/>
      <c r="C352" s="128" t="str">
        <f>IFERROR(VLOOKUP($D352,'Orçamento'!$C$14:$E$31,2,0),"-")</f>
        <v>-</v>
      </c>
      <c r="D352" s="130"/>
      <c r="E352" s="130"/>
      <c r="F352" s="130"/>
      <c r="G352" s="134"/>
      <c r="H352" s="130"/>
      <c r="I352" s="130"/>
      <c r="J352" s="132">
        <f t="shared" si="3"/>
        <v>0</v>
      </c>
      <c r="K352" s="130"/>
      <c r="L352" s="24"/>
    </row>
    <row r="353" ht="14.25" customHeight="1">
      <c r="A353" s="24"/>
      <c r="B353" s="127"/>
      <c r="C353" s="128" t="str">
        <f>IFERROR(VLOOKUP($D353,'Orçamento'!$C$14:$E$31,2,0),"-")</f>
        <v>-</v>
      </c>
      <c r="D353" s="130"/>
      <c r="E353" s="130"/>
      <c r="F353" s="130"/>
      <c r="G353" s="134"/>
      <c r="H353" s="130"/>
      <c r="I353" s="130"/>
      <c r="J353" s="132">
        <f t="shared" si="3"/>
        <v>0</v>
      </c>
      <c r="K353" s="130"/>
      <c r="L353" s="24"/>
    </row>
    <row r="354" ht="14.25" customHeight="1">
      <c r="A354" s="24"/>
      <c r="B354" s="127"/>
      <c r="C354" s="128" t="str">
        <f>IFERROR(VLOOKUP($D354,'Orçamento'!$C$14:$E$31,2,0),"-")</f>
        <v>-</v>
      </c>
      <c r="D354" s="130"/>
      <c r="E354" s="130"/>
      <c r="F354" s="130"/>
      <c r="G354" s="134"/>
      <c r="H354" s="130"/>
      <c r="I354" s="130"/>
      <c r="J354" s="132">
        <f t="shared" si="3"/>
        <v>0</v>
      </c>
      <c r="K354" s="130"/>
      <c r="L354" s="24"/>
    </row>
    <row r="355" ht="14.25" customHeight="1">
      <c r="A355" s="24"/>
      <c r="B355" s="127"/>
      <c r="C355" s="128" t="str">
        <f>IFERROR(VLOOKUP($D355,'Orçamento'!$C$14:$E$31,2,0),"-")</f>
        <v>-</v>
      </c>
      <c r="D355" s="130"/>
      <c r="E355" s="130"/>
      <c r="F355" s="130"/>
      <c r="G355" s="134"/>
      <c r="H355" s="130"/>
      <c r="I355" s="130"/>
      <c r="J355" s="132">
        <f t="shared" si="3"/>
        <v>0</v>
      </c>
      <c r="K355" s="130"/>
      <c r="L355" s="24"/>
    </row>
    <row r="356" ht="14.25" customHeight="1">
      <c r="A356" s="24"/>
      <c r="B356" s="127"/>
      <c r="C356" s="128" t="str">
        <f>IFERROR(VLOOKUP($D356,'Orçamento'!$C$14:$E$31,2,0),"-")</f>
        <v>-</v>
      </c>
      <c r="D356" s="130"/>
      <c r="E356" s="130"/>
      <c r="F356" s="130"/>
      <c r="G356" s="134"/>
      <c r="H356" s="130"/>
      <c r="I356" s="130"/>
      <c r="J356" s="132">
        <f t="shared" si="3"/>
        <v>0</v>
      </c>
      <c r="K356" s="130"/>
      <c r="L356" s="24"/>
    </row>
    <row r="357" ht="14.25" customHeight="1">
      <c r="A357" s="24"/>
      <c r="B357" s="127"/>
      <c r="C357" s="128" t="str">
        <f>IFERROR(VLOOKUP($D357,'Orçamento'!$C$14:$E$31,2,0),"-")</f>
        <v>-</v>
      </c>
      <c r="D357" s="130"/>
      <c r="E357" s="130"/>
      <c r="F357" s="130"/>
      <c r="G357" s="134"/>
      <c r="H357" s="130"/>
      <c r="I357" s="130"/>
      <c r="J357" s="132">
        <f t="shared" si="3"/>
        <v>0</v>
      </c>
      <c r="K357" s="130"/>
      <c r="L357" s="24"/>
    </row>
    <row r="358" ht="14.25" customHeight="1">
      <c r="A358" s="24"/>
      <c r="B358" s="127"/>
      <c r="C358" s="128" t="str">
        <f>IFERROR(VLOOKUP($D358,'Orçamento'!$C$14:$E$31,2,0),"-")</f>
        <v>-</v>
      </c>
      <c r="D358" s="130"/>
      <c r="E358" s="130"/>
      <c r="F358" s="130"/>
      <c r="G358" s="134"/>
      <c r="H358" s="130"/>
      <c r="I358" s="130"/>
      <c r="J358" s="132">
        <f t="shared" si="3"/>
        <v>0</v>
      </c>
      <c r="K358" s="130"/>
      <c r="L358" s="24"/>
    </row>
    <row r="359" ht="14.25" customHeight="1">
      <c r="A359" s="24"/>
      <c r="B359" s="127"/>
      <c r="C359" s="128" t="str">
        <f>IFERROR(VLOOKUP($D359,'Orçamento'!$C$14:$E$31,2,0),"-")</f>
        <v>-</v>
      </c>
      <c r="D359" s="130"/>
      <c r="E359" s="130"/>
      <c r="F359" s="130"/>
      <c r="G359" s="134"/>
      <c r="H359" s="130"/>
      <c r="I359" s="130"/>
      <c r="J359" s="132">
        <f t="shared" si="3"/>
        <v>0</v>
      </c>
      <c r="K359" s="130"/>
      <c r="L359" s="24"/>
    </row>
    <row r="360" ht="14.25" customHeight="1">
      <c r="A360" s="24"/>
      <c r="B360" s="127"/>
      <c r="C360" s="128" t="str">
        <f>IFERROR(VLOOKUP($D360,'Orçamento'!$C$14:$E$31,2,0),"-")</f>
        <v>-</v>
      </c>
      <c r="D360" s="130"/>
      <c r="E360" s="130"/>
      <c r="F360" s="130"/>
      <c r="G360" s="134"/>
      <c r="H360" s="130"/>
      <c r="I360" s="130"/>
      <c r="J360" s="132">
        <f t="shared" si="3"/>
        <v>0</v>
      </c>
      <c r="K360" s="130"/>
      <c r="L360" s="24"/>
    </row>
    <row r="361" ht="14.25" customHeight="1">
      <c r="A361" s="24"/>
      <c r="B361" s="127"/>
      <c r="C361" s="128" t="str">
        <f>IFERROR(VLOOKUP($D361,'Orçamento'!$C$14:$E$31,2,0),"-")</f>
        <v>-</v>
      </c>
      <c r="D361" s="130"/>
      <c r="E361" s="130"/>
      <c r="F361" s="130"/>
      <c r="G361" s="134"/>
      <c r="H361" s="130"/>
      <c r="I361" s="130"/>
      <c r="J361" s="132">
        <f t="shared" si="3"/>
        <v>0</v>
      </c>
      <c r="K361" s="130"/>
      <c r="L361" s="24"/>
    </row>
    <row r="362" ht="14.25" customHeight="1">
      <c r="A362" s="24"/>
      <c r="B362" s="127"/>
      <c r="C362" s="128" t="str">
        <f>IFERROR(VLOOKUP($D362,'Orçamento'!$C$14:$E$31,2,0),"-")</f>
        <v>-</v>
      </c>
      <c r="D362" s="130"/>
      <c r="E362" s="130"/>
      <c r="F362" s="130"/>
      <c r="G362" s="134"/>
      <c r="H362" s="130"/>
      <c r="I362" s="130"/>
      <c r="J362" s="132">
        <f t="shared" si="3"/>
        <v>0</v>
      </c>
      <c r="K362" s="130"/>
      <c r="L362" s="24"/>
    </row>
    <row r="363" ht="14.25" customHeight="1">
      <c r="A363" s="24"/>
      <c r="B363" s="127"/>
      <c r="C363" s="128" t="str">
        <f>IFERROR(VLOOKUP($D363,'Orçamento'!$C$14:$E$31,2,0),"-")</f>
        <v>-</v>
      </c>
      <c r="D363" s="130"/>
      <c r="E363" s="130"/>
      <c r="F363" s="130"/>
      <c r="G363" s="134"/>
      <c r="H363" s="130"/>
      <c r="I363" s="130"/>
      <c r="J363" s="132">
        <f t="shared" si="3"/>
        <v>0</v>
      </c>
      <c r="K363" s="130"/>
      <c r="L363" s="24"/>
    </row>
    <row r="364" ht="14.25" customHeight="1">
      <c r="A364" s="24"/>
      <c r="B364" s="127"/>
      <c r="C364" s="128" t="str">
        <f>IFERROR(VLOOKUP($D364,'Orçamento'!$C$14:$E$31,2,0),"-")</f>
        <v>-</v>
      </c>
      <c r="D364" s="130"/>
      <c r="E364" s="130"/>
      <c r="F364" s="130"/>
      <c r="G364" s="134"/>
      <c r="H364" s="130"/>
      <c r="I364" s="130"/>
      <c r="J364" s="132">
        <f t="shared" si="3"/>
        <v>0</v>
      </c>
      <c r="K364" s="130"/>
      <c r="L364" s="24"/>
    </row>
    <row r="365" ht="14.25" customHeight="1">
      <c r="A365" s="24"/>
      <c r="B365" s="127"/>
      <c r="C365" s="128" t="str">
        <f>IFERROR(VLOOKUP($D365,'Orçamento'!$C$14:$E$31,2,0),"-")</f>
        <v>-</v>
      </c>
      <c r="D365" s="130"/>
      <c r="E365" s="130"/>
      <c r="F365" s="130"/>
      <c r="G365" s="134"/>
      <c r="H365" s="130"/>
      <c r="I365" s="130"/>
      <c r="J365" s="132">
        <f t="shared" si="3"/>
        <v>0</v>
      </c>
      <c r="K365" s="130"/>
      <c r="L365" s="24"/>
    </row>
    <row r="366" ht="14.25" customHeight="1">
      <c r="A366" s="24"/>
      <c r="B366" s="127"/>
      <c r="C366" s="128" t="str">
        <f>IFERROR(VLOOKUP($D366,'Orçamento'!$C$14:$E$31,2,0),"-")</f>
        <v>-</v>
      </c>
      <c r="D366" s="130"/>
      <c r="E366" s="130"/>
      <c r="F366" s="130"/>
      <c r="G366" s="134"/>
      <c r="H366" s="130"/>
      <c r="I366" s="130"/>
      <c r="J366" s="132">
        <f t="shared" si="3"/>
        <v>0</v>
      </c>
      <c r="K366" s="130"/>
      <c r="L366" s="24"/>
    </row>
    <row r="367" ht="14.25" customHeight="1">
      <c r="A367" s="24"/>
      <c r="B367" s="127"/>
      <c r="C367" s="128" t="str">
        <f>IFERROR(VLOOKUP($D367,'Orçamento'!$C$14:$E$31,2,0),"-")</f>
        <v>-</v>
      </c>
      <c r="D367" s="130"/>
      <c r="E367" s="130"/>
      <c r="F367" s="130"/>
      <c r="G367" s="134"/>
      <c r="H367" s="130"/>
      <c r="I367" s="130"/>
      <c r="J367" s="132">
        <f t="shared" si="3"/>
        <v>0</v>
      </c>
      <c r="K367" s="130"/>
      <c r="L367" s="24"/>
    </row>
    <row r="368" ht="14.25" customHeight="1">
      <c r="A368" s="24"/>
      <c r="B368" s="127"/>
      <c r="C368" s="128" t="str">
        <f>IFERROR(VLOOKUP($D368,'Orçamento'!$C$14:$E$31,2,0),"-")</f>
        <v>-</v>
      </c>
      <c r="D368" s="130"/>
      <c r="E368" s="130"/>
      <c r="F368" s="130"/>
      <c r="G368" s="134"/>
      <c r="H368" s="130"/>
      <c r="I368" s="130"/>
      <c r="J368" s="132">
        <f t="shared" si="3"/>
        <v>0</v>
      </c>
      <c r="K368" s="130"/>
      <c r="L368" s="24"/>
    </row>
    <row r="369" ht="14.25" customHeight="1">
      <c r="A369" s="24"/>
      <c r="B369" s="127"/>
      <c r="C369" s="128" t="str">
        <f>IFERROR(VLOOKUP($D369,'Orçamento'!$C$14:$E$31,2,0),"-")</f>
        <v>-</v>
      </c>
      <c r="D369" s="130"/>
      <c r="E369" s="130"/>
      <c r="F369" s="130"/>
      <c r="G369" s="134"/>
      <c r="H369" s="130"/>
      <c r="I369" s="130"/>
      <c r="J369" s="132">
        <f t="shared" si="3"/>
        <v>0</v>
      </c>
      <c r="K369" s="130"/>
      <c r="L369" s="24"/>
    </row>
    <row r="370" ht="14.25" customHeight="1">
      <c r="A370" s="24"/>
      <c r="B370" s="127"/>
      <c r="C370" s="128" t="str">
        <f>IFERROR(VLOOKUP($D370,'Orçamento'!$C$14:$E$31,2,0),"-")</f>
        <v>-</v>
      </c>
      <c r="D370" s="130"/>
      <c r="E370" s="130"/>
      <c r="F370" s="130"/>
      <c r="G370" s="134"/>
      <c r="H370" s="130"/>
      <c r="I370" s="130"/>
      <c r="J370" s="132">
        <f t="shared" si="3"/>
        <v>0</v>
      </c>
      <c r="K370" s="130"/>
      <c r="L370" s="24"/>
    </row>
    <row r="371" ht="14.25" customHeight="1">
      <c r="A371" s="24"/>
      <c r="B371" s="127"/>
      <c r="C371" s="128" t="str">
        <f>IFERROR(VLOOKUP($D371,'Orçamento'!$C$14:$E$31,2,0),"-")</f>
        <v>-</v>
      </c>
      <c r="D371" s="130"/>
      <c r="E371" s="130"/>
      <c r="F371" s="130"/>
      <c r="G371" s="134"/>
      <c r="H371" s="130"/>
      <c r="I371" s="130"/>
      <c r="J371" s="132">
        <f t="shared" si="3"/>
        <v>0</v>
      </c>
      <c r="K371" s="130"/>
      <c r="L371" s="24"/>
    </row>
    <row r="372" ht="14.25" customHeight="1">
      <c r="A372" s="24"/>
      <c r="B372" s="127"/>
      <c r="C372" s="128" t="str">
        <f>IFERROR(VLOOKUP($D372,'Orçamento'!$C$14:$E$31,2,0),"-")</f>
        <v>-</v>
      </c>
      <c r="D372" s="130"/>
      <c r="E372" s="130"/>
      <c r="F372" s="130"/>
      <c r="G372" s="134"/>
      <c r="H372" s="130"/>
      <c r="I372" s="130"/>
      <c r="J372" s="132">
        <f t="shared" si="3"/>
        <v>0</v>
      </c>
      <c r="K372" s="130"/>
      <c r="L372" s="24"/>
    </row>
    <row r="373" ht="14.25" customHeight="1">
      <c r="A373" s="24"/>
      <c r="B373" s="127"/>
      <c r="C373" s="128" t="str">
        <f>IFERROR(VLOOKUP($D373,'Orçamento'!$C$14:$E$31,2,0),"-")</f>
        <v>-</v>
      </c>
      <c r="D373" s="130"/>
      <c r="E373" s="130"/>
      <c r="F373" s="130"/>
      <c r="G373" s="134"/>
      <c r="H373" s="130"/>
      <c r="I373" s="130"/>
      <c r="J373" s="132">
        <f t="shared" si="3"/>
        <v>0</v>
      </c>
      <c r="K373" s="130"/>
      <c r="L373" s="24"/>
    </row>
    <row r="374" ht="14.25" customHeight="1">
      <c r="A374" s="24"/>
      <c r="B374" s="127"/>
      <c r="C374" s="128" t="str">
        <f>IFERROR(VLOOKUP($D374,'Orçamento'!$C$14:$E$31,2,0),"-")</f>
        <v>-</v>
      </c>
      <c r="D374" s="130"/>
      <c r="E374" s="130"/>
      <c r="F374" s="130"/>
      <c r="G374" s="134"/>
      <c r="H374" s="130"/>
      <c r="I374" s="130"/>
      <c r="J374" s="132">
        <f t="shared" si="3"/>
        <v>0</v>
      </c>
      <c r="K374" s="130"/>
      <c r="L374" s="24"/>
    </row>
    <row r="375" ht="14.25" customHeight="1">
      <c r="A375" s="24"/>
      <c r="B375" s="127"/>
      <c r="C375" s="128" t="str">
        <f>IFERROR(VLOOKUP($D375,'Orçamento'!$C$14:$E$31,2,0),"-")</f>
        <v>-</v>
      </c>
      <c r="D375" s="130"/>
      <c r="E375" s="130"/>
      <c r="F375" s="130"/>
      <c r="G375" s="134"/>
      <c r="H375" s="130"/>
      <c r="I375" s="130"/>
      <c r="J375" s="132">
        <f t="shared" si="3"/>
        <v>0</v>
      </c>
      <c r="K375" s="130"/>
      <c r="L375" s="24"/>
    </row>
    <row r="376" ht="14.25" customHeight="1">
      <c r="A376" s="24"/>
      <c r="B376" s="127"/>
      <c r="C376" s="128" t="str">
        <f>IFERROR(VLOOKUP($D376,'Orçamento'!$C$14:$E$31,2,0),"-")</f>
        <v>-</v>
      </c>
      <c r="D376" s="130"/>
      <c r="E376" s="130"/>
      <c r="F376" s="130"/>
      <c r="G376" s="134"/>
      <c r="H376" s="130"/>
      <c r="I376" s="130"/>
      <c r="J376" s="132">
        <f t="shared" si="3"/>
        <v>0</v>
      </c>
      <c r="K376" s="130"/>
      <c r="L376" s="24"/>
    </row>
    <row r="377" ht="14.25" customHeight="1">
      <c r="A377" s="24"/>
      <c r="B377" s="127"/>
      <c r="C377" s="128" t="str">
        <f>IFERROR(VLOOKUP($D377,'Orçamento'!$C$14:$E$31,2,0),"-")</f>
        <v>-</v>
      </c>
      <c r="D377" s="130"/>
      <c r="E377" s="130"/>
      <c r="F377" s="130"/>
      <c r="G377" s="134"/>
      <c r="H377" s="130"/>
      <c r="I377" s="130"/>
      <c r="J377" s="132">
        <f t="shared" si="3"/>
        <v>0</v>
      </c>
      <c r="K377" s="130"/>
      <c r="L377" s="24"/>
    </row>
    <row r="378" ht="14.25" customHeight="1">
      <c r="A378" s="24"/>
      <c r="B378" s="127"/>
      <c r="C378" s="128" t="str">
        <f>IFERROR(VLOOKUP($D378,'Orçamento'!$C$14:$E$31,2,0),"-")</f>
        <v>-</v>
      </c>
      <c r="D378" s="130"/>
      <c r="E378" s="130"/>
      <c r="F378" s="130"/>
      <c r="G378" s="134"/>
      <c r="H378" s="130"/>
      <c r="I378" s="130"/>
      <c r="J378" s="132">
        <f t="shared" si="3"/>
        <v>0</v>
      </c>
      <c r="K378" s="130"/>
      <c r="L378" s="24"/>
    </row>
    <row r="379" ht="14.25" customHeight="1">
      <c r="A379" s="24"/>
      <c r="B379" s="127"/>
      <c r="C379" s="128" t="str">
        <f>IFERROR(VLOOKUP($D379,'Orçamento'!$C$14:$E$31,2,0),"-")</f>
        <v>-</v>
      </c>
      <c r="D379" s="130"/>
      <c r="E379" s="130"/>
      <c r="F379" s="130"/>
      <c r="G379" s="134"/>
      <c r="H379" s="130"/>
      <c r="I379" s="130"/>
      <c r="J379" s="132">
        <f t="shared" si="3"/>
        <v>0</v>
      </c>
      <c r="K379" s="130"/>
      <c r="L379" s="24"/>
    </row>
    <row r="380" ht="14.25" customHeight="1">
      <c r="A380" s="24"/>
      <c r="B380" s="127"/>
      <c r="C380" s="128" t="str">
        <f>IFERROR(VLOOKUP($D380,'Orçamento'!$C$14:$E$31,2,0),"-")</f>
        <v>-</v>
      </c>
      <c r="D380" s="130"/>
      <c r="E380" s="130"/>
      <c r="F380" s="130"/>
      <c r="G380" s="134"/>
      <c r="H380" s="130"/>
      <c r="I380" s="130"/>
      <c r="J380" s="132">
        <f t="shared" si="3"/>
        <v>0</v>
      </c>
      <c r="K380" s="130"/>
      <c r="L380" s="24"/>
    </row>
    <row r="381" ht="14.25" customHeight="1">
      <c r="A381" s="24"/>
      <c r="B381" s="127"/>
      <c r="C381" s="128" t="str">
        <f>IFERROR(VLOOKUP($D381,'Orçamento'!$C$14:$E$31,2,0),"-")</f>
        <v>-</v>
      </c>
      <c r="D381" s="130"/>
      <c r="E381" s="130"/>
      <c r="F381" s="130"/>
      <c r="G381" s="134"/>
      <c r="H381" s="130"/>
      <c r="I381" s="130"/>
      <c r="J381" s="132">
        <f t="shared" si="3"/>
        <v>0</v>
      </c>
      <c r="K381" s="130"/>
      <c r="L381" s="24"/>
    </row>
    <row r="382" ht="14.25" customHeight="1">
      <c r="A382" s="24"/>
      <c r="B382" s="127"/>
      <c r="C382" s="128" t="str">
        <f>IFERROR(VLOOKUP($D382,'Orçamento'!$C$14:$E$31,2,0),"-")</f>
        <v>-</v>
      </c>
      <c r="D382" s="130"/>
      <c r="E382" s="130"/>
      <c r="F382" s="130"/>
      <c r="G382" s="134"/>
      <c r="H382" s="130"/>
      <c r="I382" s="130"/>
      <c r="J382" s="132">
        <f t="shared" si="3"/>
        <v>0</v>
      </c>
      <c r="K382" s="130"/>
      <c r="L382" s="24"/>
    </row>
    <row r="383" ht="14.25" customHeight="1">
      <c r="A383" s="24"/>
      <c r="B383" s="127"/>
      <c r="C383" s="128" t="str">
        <f>IFERROR(VLOOKUP($D383,'Orçamento'!$C$14:$E$31,2,0),"-")</f>
        <v>-</v>
      </c>
      <c r="D383" s="130"/>
      <c r="E383" s="130"/>
      <c r="F383" s="130"/>
      <c r="G383" s="134"/>
      <c r="H383" s="130"/>
      <c r="I383" s="130"/>
      <c r="J383" s="132">
        <f t="shared" si="3"/>
        <v>0</v>
      </c>
      <c r="K383" s="130"/>
      <c r="L383" s="24"/>
    </row>
    <row r="384" ht="14.25" customHeight="1">
      <c r="A384" s="24"/>
      <c r="B384" s="127"/>
      <c r="C384" s="128" t="str">
        <f>IFERROR(VLOOKUP($D384,'Orçamento'!$C$14:$E$31,2,0),"-")</f>
        <v>-</v>
      </c>
      <c r="D384" s="130"/>
      <c r="E384" s="130"/>
      <c r="F384" s="130"/>
      <c r="G384" s="134"/>
      <c r="H384" s="130"/>
      <c r="I384" s="130"/>
      <c r="J384" s="132">
        <f t="shared" si="3"/>
        <v>0</v>
      </c>
      <c r="K384" s="130"/>
      <c r="L384" s="24"/>
    </row>
    <row r="385" ht="14.25" customHeight="1">
      <c r="A385" s="24"/>
      <c r="B385" s="127"/>
      <c r="C385" s="128" t="str">
        <f>IFERROR(VLOOKUP($D385,'Orçamento'!$C$14:$E$31,2,0),"-")</f>
        <v>-</v>
      </c>
      <c r="D385" s="130"/>
      <c r="E385" s="130"/>
      <c r="F385" s="130"/>
      <c r="G385" s="134"/>
      <c r="H385" s="130"/>
      <c r="I385" s="130"/>
      <c r="J385" s="132">
        <f t="shared" si="3"/>
        <v>0</v>
      </c>
      <c r="K385" s="130"/>
      <c r="L385" s="24"/>
    </row>
    <row r="386" ht="14.25" customHeight="1">
      <c r="A386" s="24"/>
      <c r="B386" s="127"/>
      <c r="C386" s="128" t="str">
        <f>IFERROR(VLOOKUP($D386,'Orçamento'!$C$14:$E$31,2,0),"-")</f>
        <v>-</v>
      </c>
      <c r="D386" s="130"/>
      <c r="E386" s="130"/>
      <c r="F386" s="130"/>
      <c r="G386" s="134"/>
      <c r="H386" s="130"/>
      <c r="I386" s="130"/>
      <c r="J386" s="132">
        <f t="shared" si="3"/>
        <v>0</v>
      </c>
      <c r="K386" s="130"/>
      <c r="L386" s="24"/>
    </row>
    <row r="387" ht="14.25" customHeight="1">
      <c r="A387" s="24"/>
      <c r="B387" s="127"/>
      <c r="C387" s="128" t="str">
        <f>IFERROR(VLOOKUP($D387,'Orçamento'!$C$14:$E$31,2,0),"-")</f>
        <v>-</v>
      </c>
      <c r="D387" s="130"/>
      <c r="E387" s="130"/>
      <c r="F387" s="130"/>
      <c r="G387" s="134"/>
      <c r="H387" s="130"/>
      <c r="I387" s="130"/>
      <c r="J387" s="132">
        <f t="shared" si="3"/>
        <v>0</v>
      </c>
      <c r="K387" s="130"/>
      <c r="L387" s="24"/>
    </row>
    <row r="388" ht="14.25" customHeight="1">
      <c r="A388" s="24"/>
      <c r="B388" s="127"/>
      <c r="C388" s="128" t="str">
        <f>IFERROR(VLOOKUP($D388,'Orçamento'!$C$14:$E$31,2,0),"-")</f>
        <v>-</v>
      </c>
      <c r="D388" s="130"/>
      <c r="E388" s="130"/>
      <c r="F388" s="130"/>
      <c r="G388" s="134"/>
      <c r="H388" s="130"/>
      <c r="I388" s="130"/>
      <c r="J388" s="132">
        <f t="shared" si="3"/>
        <v>0</v>
      </c>
      <c r="K388" s="130"/>
      <c r="L388" s="24"/>
    </row>
    <row r="389" ht="14.25" customHeight="1">
      <c r="A389" s="24"/>
      <c r="B389" s="127"/>
      <c r="C389" s="128" t="str">
        <f>IFERROR(VLOOKUP($D389,'Orçamento'!$C$14:$E$31,2,0),"-")</f>
        <v>-</v>
      </c>
      <c r="D389" s="130"/>
      <c r="E389" s="130"/>
      <c r="F389" s="130"/>
      <c r="G389" s="134"/>
      <c r="H389" s="130"/>
      <c r="I389" s="130"/>
      <c r="J389" s="132">
        <f t="shared" si="3"/>
        <v>0</v>
      </c>
      <c r="K389" s="130"/>
      <c r="L389" s="24"/>
    </row>
    <row r="390" ht="14.25" customHeight="1">
      <c r="A390" s="24"/>
      <c r="B390" s="127"/>
      <c r="C390" s="128" t="str">
        <f>IFERROR(VLOOKUP($D390,'Orçamento'!$C$14:$E$31,2,0),"-")</f>
        <v>-</v>
      </c>
      <c r="D390" s="130"/>
      <c r="E390" s="130"/>
      <c r="F390" s="130"/>
      <c r="G390" s="134"/>
      <c r="H390" s="130"/>
      <c r="I390" s="130"/>
      <c r="J390" s="132">
        <f t="shared" si="3"/>
        <v>0</v>
      </c>
      <c r="K390" s="130"/>
      <c r="L390" s="24"/>
    </row>
    <row r="391" ht="14.25" customHeight="1">
      <c r="A391" s="24"/>
      <c r="B391" s="127"/>
      <c r="C391" s="128" t="str">
        <f>IFERROR(VLOOKUP($D391,'Orçamento'!$C$14:$E$31,2,0),"-")</f>
        <v>-</v>
      </c>
      <c r="D391" s="130"/>
      <c r="E391" s="130"/>
      <c r="F391" s="130"/>
      <c r="G391" s="134"/>
      <c r="H391" s="130"/>
      <c r="I391" s="130"/>
      <c r="J391" s="132">
        <f t="shared" si="3"/>
        <v>0</v>
      </c>
      <c r="K391" s="130"/>
      <c r="L391" s="24"/>
    </row>
    <row r="392" ht="14.25" customHeight="1">
      <c r="A392" s="24"/>
      <c r="B392" s="127"/>
      <c r="C392" s="128" t="str">
        <f>IFERROR(VLOOKUP($D392,'Orçamento'!$C$14:$E$31,2,0),"-")</f>
        <v>-</v>
      </c>
      <c r="D392" s="130"/>
      <c r="E392" s="130"/>
      <c r="F392" s="130"/>
      <c r="G392" s="134"/>
      <c r="H392" s="130"/>
      <c r="I392" s="130"/>
      <c r="J392" s="132">
        <f t="shared" si="3"/>
        <v>0</v>
      </c>
      <c r="K392" s="130"/>
      <c r="L392" s="24"/>
    </row>
    <row r="393" ht="14.25" customHeight="1">
      <c r="A393" s="24"/>
      <c r="B393" s="127"/>
      <c r="C393" s="128" t="str">
        <f>IFERROR(VLOOKUP($D393,'Orçamento'!$C$14:$E$31,2,0),"-")</f>
        <v>-</v>
      </c>
      <c r="D393" s="130"/>
      <c r="E393" s="130"/>
      <c r="F393" s="130"/>
      <c r="G393" s="134"/>
      <c r="H393" s="130"/>
      <c r="I393" s="130"/>
      <c r="J393" s="132">
        <f t="shared" si="3"/>
        <v>0</v>
      </c>
      <c r="K393" s="130"/>
      <c r="L393" s="24"/>
    </row>
    <row r="394" ht="14.25" customHeight="1">
      <c r="A394" s="24"/>
      <c r="B394" s="127"/>
      <c r="C394" s="128" t="str">
        <f>IFERROR(VLOOKUP($D394,'Orçamento'!$C$14:$E$31,2,0),"-")</f>
        <v>-</v>
      </c>
      <c r="D394" s="130"/>
      <c r="E394" s="130"/>
      <c r="F394" s="130"/>
      <c r="G394" s="134"/>
      <c r="H394" s="130"/>
      <c r="I394" s="130"/>
      <c r="J394" s="132">
        <f t="shared" si="3"/>
        <v>0</v>
      </c>
      <c r="K394" s="130"/>
      <c r="L394" s="24"/>
    </row>
    <row r="395" ht="14.25" customHeight="1">
      <c r="A395" s="24"/>
      <c r="B395" s="127"/>
      <c r="C395" s="128" t="str">
        <f>IFERROR(VLOOKUP($D395,'Orçamento'!$C$14:$E$31,2,0),"-")</f>
        <v>-</v>
      </c>
      <c r="D395" s="130"/>
      <c r="E395" s="130"/>
      <c r="F395" s="130"/>
      <c r="G395" s="134"/>
      <c r="H395" s="130"/>
      <c r="I395" s="130"/>
      <c r="J395" s="132">
        <f t="shared" si="3"/>
        <v>0</v>
      </c>
      <c r="K395" s="130"/>
      <c r="L395" s="24"/>
    </row>
    <row r="396" ht="14.25" customHeight="1">
      <c r="A396" s="24"/>
      <c r="B396" s="127"/>
      <c r="C396" s="128" t="str">
        <f>IFERROR(VLOOKUP($D396,'Orçamento'!$C$14:$E$31,2,0),"-")</f>
        <v>-</v>
      </c>
      <c r="D396" s="130"/>
      <c r="E396" s="130"/>
      <c r="F396" s="130"/>
      <c r="G396" s="134"/>
      <c r="H396" s="130"/>
      <c r="I396" s="130"/>
      <c r="J396" s="132">
        <f t="shared" si="3"/>
        <v>0</v>
      </c>
      <c r="K396" s="130"/>
      <c r="L396" s="24"/>
    </row>
    <row r="397" ht="14.25" customHeight="1">
      <c r="A397" s="24"/>
      <c r="B397" s="127"/>
      <c r="C397" s="128" t="str">
        <f>IFERROR(VLOOKUP($D397,'Orçamento'!$C$14:$E$31,2,0),"-")</f>
        <v>-</v>
      </c>
      <c r="D397" s="130"/>
      <c r="E397" s="130"/>
      <c r="F397" s="130"/>
      <c r="G397" s="134"/>
      <c r="H397" s="130"/>
      <c r="I397" s="130"/>
      <c r="J397" s="132">
        <f t="shared" si="3"/>
        <v>0</v>
      </c>
      <c r="K397" s="130"/>
      <c r="L397" s="24"/>
    </row>
    <row r="398" ht="14.25" customHeight="1">
      <c r="A398" s="24"/>
      <c r="B398" s="127"/>
      <c r="C398" s="128" t="str">
        <f>IFERROR(VLOOKUP($D398,'Orçamento'!$C$14:$E$31,2,0),"-")</f>
        <v>-</v>
      </c>
      <c r="D398" s="130"/>
      <c r="E398" s="130"/>
      <c r="F398" s="130"/>
      <c r="G398" s="134"/>
      <c r="H398" s="130"/>
      <c r="I398" s="130"/>
      <c r="J398" s="132">
        <f t="shared" si="3"/>
        <v>0</v>
      </c>
      <c r="K398" s="130"/>
      <c r="L398" s="24"/>
    </row>
    <row r="399" ht="14.25" customHeight="1">
      <c r="A399" s="24"/>
      <c r="B399" s="127"/>
      <c r="C399" s="128" t="str">
        <f>IFERROR(VLOOKUP($D399,'Orçamento'!$C$14:$E$31,2,0),"-")</f>
        <v>-</v>
      </c>
      <c r="D399" s="130"/>
      <c r="E399" s="130"/>
      <c r="F399" s="130"/>
      <c r="G399" s="134"/>
      <c r="H399" s="130"/>
      <c r="I399" s="130"/>
      <c r="J399" s="132">
        <f t="shared" si="3"/>
        <v>0</v>
      </c>
      <c r="K399" s="130"/>
      <c r="L399" s="24"/>
    </row>
    <row r="400" ht="14.25" customHeight="1">
      <c r="A400" s="24"/>
      <c r="B400" s="127"/>
      <c r="C400" s="128" t="str">
        <f>IFERROR(VLOOKUP($D400,'Orçamento'!$C$14:$E$31,2,0),"-")</f>
        <v>-</v>
      </c>
      <c r="D400" s="130"/>
      <c r="E400" s="130"/>
      <c r="F400" s="130"/>
      <c r="G400" s="134"/>
      <c r="H400" s="130"/>
      <c r="I400" s="130"/>
      <c r="J400" s="132">
        <f t="shared" si="3"/>
        <v>0</v>
      </c>
      <c r="K400" s="130"/>
      <c r="L400" s="24"/>
    </row>
    <row r="401" ht="14.25" customHeight="1">
      <c r="A401" s="24"/>
      <c r="B401" s="127"/>
      <c r="C401" s="128" t="str">
        <f>IFERROR(VLOOKUP($D401,'Orçamento'!$C$14:$E$31,2,0),"-")</f>
        <v>-</v>
      </c>
      <c r="D401" s="130"/>
      <c r="E401" s="130"/>
      <c r="F401" s="130"/>
      <c r="G401" s="134"/>
      <c r="H401" s="130"/>
      <c r="I401" s="130"/>
      <c r="J401" s="132">
        <f t="shared" si="3"/>
        <v>0</v>
      </c>
      <c r="K401" s="130"/>
      <c r="L401" s="24"/>
    </row>
    <row r="402" ht="14.25" customHeight="1">
      <c r="A402" s="24"/>
      <c r="B402" s="127"/>
      <c r="C402" s="128" t="str">
        <f>IFERROR(VLOOKUP($D402,'Orçamento'!$C$14:$E$31,2,0),"-")</f>
        <v>-</v>
      </c>
      <c r="D402" s="130"/>
      <c r="E402" s="130"/>
      <c r="F402" s="130"/>
      <c r="G402" s="134"/>
      <c r="H402" s="130"/>
      <c r="I402" s="130"/>
      <c r="J402" s="132">
        <f t="shared" si="3"/>
        <v>0</v>
      </c>
      <c r="K402" s="130"/>
      <c r="L402" s="24"/>
    </row>
    <row r="403" ht="14.25" customHeight="1">
      <c r="A403" s="24"/>
      <c r="B403" s="127"/>
      <c r="C403" s="128" t="str">
        <f>IFERROR(VLOOKUP($D403,'Orçamento'!$C$14:$E$31,2,0),"-")</f>
        <v>-</v>
      </c>
      <c r="D403" s="130"/>
      <c r="E403" s="130"/>
      <c r="F403" s="130"/>
      <c r="G403" s="134"/>
      <c r="H403" s="130"/>
      <c r="I403" s="130"/>
      <c r="J403" s="132">
        <f t="shared" si="3"/>
        <v>0</v>
      </c>
      <c r="K403" s="130"/>
      <c r="L403" s="24"/>
    </row>
    <row r="404" ht="14.25" customHeight="1">
      <c r="A404" s="24"/>
      <c r="B404" s="127"/>
      <c r="C404" s="128" t="str">
        <f>IFERROR(VLOOKUP($D404,'Orçamento'!$C$14:$E$31,2,0),"-")</f>
        <v>-</v>
      </c>
      <c r="D404" s="130"/>
      <c r="E404" s="130"/>
      <c r="F404" s="130"/>
      <c r="G404" s="134"/>
      <c r="H404" s="130"/>
      <c r="I404" s="130"/>
      <c r="J404" s="132">
        <f t="shared" si="3"/>
        <v>0</v>
      </c>
      <c r="K404" s="130"/>
      <c r="L404" s="24"/>
    </row>
    <row r="405" ht="14.25" customHeight="1">
      <c r="A405" s="24"/>
      <c r="B405" s="127"/>
      <c r="C405" s="128" t="str">
        <f>IFERROR(VLOOKUP($D405,'Orçamento'!$C$14:$E$31,2,0),"-")</f>
        <v>-</v>
      </c>
      <c r="D405" s="130"/>
      <c r="E405" s="130"/>
      <c r="F405" s="130"/>
      <c r="G405" s="134"/>
      <c r="H405" s="130"/>
      <c r="I405" s="130"/>
      <c r="J405" s="132">
        <f t="shared" si="3"/>
        <v>0</v>
      </c>
      <c r="K405" s="130"/>
      <c r="L405" s="24"/>
    </row>
    <row r="406" ht="14.25" customHeight="1">
      <c r="A406" s="24"/>
      <c r="B406" s="127"/>
      <c r="C406" s="128" t="str">
        <f>IFERROR(VLOOKUP($D406,'Orçamento'!$C$14:$E$31,2,0),"-")</f>
        <v>-</v>
      </c>
      <c r="D406" s="130"/>
      <c r="E406" s="130"/>
      <c r="F406" s="130"/>
      <c r="G406" s="134"/>
      <c r="H406" s="130"/>
      <c r="I406" s="130"/>
      <c r="J406" s="132">
        <f t="shared" si="3"/>
        <v>0</v>
      </c>
      <c r="K406" s="130"/>
      <c r="L406" s="24"/>
    </row>
    <row r="407" ht="14.25" customHeight="1">
      <c r="A407" s="24"/>
      <c r="B407" s="127"/>
      <c r="C407" s="128" t="str">
        <f>IFERROR(VLOOKUP($D407,'Orçamento'!$C$14:$E$31,2,0),"-")</f>
        <v>-</v>
      </c>
      <c r="D407" s="130"/>
      <c r="E407" s="130"/>
      <c r="F407" s="130"/>
      <c r="G407" s="134"/>
      <c r="H407" s="130"/>
      <c r="I407" s="130"/>
      <c r="J407" s="132">
        <f t="shared" si="3"/>
        <v>0</v>
      </c>
      <c r="K407" s="130"/>
      <c r="L407" s="24"/>
    </row>
    <row r="408" ht="14.25" customHeight="1">
      <c r="A408" s="24"/>
      <c r="B408" s="127"/>
      <c r="C408" s="128" t="str">
        <f>IFERROR(VLOOKUP($D408,'Orçamento'!$C$14:$E$31,2,0),"-")</f>
        <v>-</v>
      </c>
      <c r="D408" s="130"/>
      <c r="E408" s="130"/>
      <c r="F408" s="130"/>
      <c r="G408" s="134"/>
      <c r="H408" s="130"/>
      <c r="I408" s="130"/>
      <c r="J408" s="132">
        <f t="shared" si="3"/>
        <v>0</v>
      </c>
      <c r="K408" s="130"/>
      <c r="L408" s="24"/>
    </row>
    <row r="409" ht="14.25" customHeight="1">
      <c r="A409" s="24"/>
      <c r="B409" s="127"/>
      <c r="C409" s="128" t="str">
        <f>IFERROR(VLOOKUP($D409,'Orçamento'!$C$14:$E$31,2,0),"-")</f>
        <v>-</v>
      </c>
      <c r="D409" s="130"/>
      <c r="E409" s="130"/>
      <c r="F409" s="130"/>
      <c r="G409" s="134"/>
      <c r="H409" s="130"/>
      <c r="I409" s="130"/>
      <c r="J409" s="132">
        <f t="shared" si="3"/>
        <v>0</v>
      </c>
      <c r="K409" s="130"/>
      <c r="L409" s="24"/>
    </row>
  </sheetData>
  <autoFilter ref="$B$11:$K$11"/>
  <mergeCells count="4">
    <mergeCell ref="C2:G2"/>
    <mergeCell ref="B5:C5"/>
    <mergeCell ref="I5:J5"/>
    <mergeCell ref="B10:J10"/>
  </mergeCells>
  <dataValidations>
    <dataValidation type="list" allowBlank="1" showErrorMessage="1" sqref="D12:D409">
      <formula1>'Orçamento'!$C$15:$C$29</formula1>
    </dataValidation>
  </dataValidations>
  <printOptions/>
  <pageMargins bottom="0.787401575" footer="0.0" header="0.0" left="0.511811024" right="0.511811024" top="0.7874015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4.0"/>
    <col customWidth="1" min="3" max="3" width="5.13"/>
    <col customWidth="1" min="5" max="5" width="5.13"/>
    <col customWidth="1" min="7" max="7" width="16.13"/>
    <col customWidth="1" min="8" max="8" width="6.38"/>
    <col customWidth="1" min="9" max="9" width="14.13"/>
    <col customWidth="1" min="10" max="10" width="24.38"/>
    <col customWidth="1" hidden="1" min="11" max="11" width="21.75"/>
    <col customWidth="1" min="12" max="12" width="12.0"/>
    <col customWidth="1" min="13" max="13" width="9.63"/>
    <col customWidth="1" min="14" max="14" width="12.0"/>
    <col customWidth="1" min="15" max="15" width="7.63"/>
    <col customWidth="1" min="16" max="16" width="12.0"/>
    <col customWidth="1" min="17" max="18" width="7.63"/>
  </cols>
  <sheetData>
    <row r="1" ht="18.75" customHeight="1">
      <c r="A1" s="135"/>
      <c r="B1" s="136"/>
      <c r="C1" s="137"/>
      <c r="D1" s="137"/>
      <c r="E1" s="137"/>
      <c r="F1" s="137"/>
      <c r="G1" s="137"/>
      <c r="H1" s="135"/>
      <c r="I1" s="138"/>
      <c r="J1" s="135"/>
      <c r="K1" s="135"/>
      <c r="L1" s="135"/>
      <c r="M1" s="135"/>
      <c r="N1" s="135"/>
      <c r="O1" s="135"/>
      <c r="P1" s="135"/>
      <c r="Q1" s="135"/>
      <c r="R1" s="135"/>
    </row>
    <row r="2" ht="43.5" customHeight="1">
      <c r="A2" s="135"/>
      <c r="B2" s="136"/>
      <c r="C2" s="5"/>
      <c r="D2" s="5" t="s">
        <v>63</v>
      </c>
      <c r="E2" s="4"/>
      <c r="F2" s="4"/>
      <c r="G2" s="4"/>
      <c r="H2" s="4"/>
      <c r="I2" s="138"/>
      <c r="J2" s="135"/>
      <c r="K2" s="135"/>
      <c r="L2" s="135"/>
      <c r="M2" s="135"/>
      <c r="N2" s="135"/>
      <c r="O2" s="135"/>
      <c r="P2" s="135"/>
      <c r="Q2" s="135"/>
      <c r="R2" s="135"/>
    </row>
    <row r="3" ht="15.0" customHeight="1">
      <c r="A3" s="139"/>
      <c r="B3" s="139"/>
      <c r="C3" s="139"/>
      <c r="D3" s="139"/>
      <c r="E3" s="139"/>
      <c r="F3" s="139"/>
      <c r="G3" s="139"/>
      <c r="H3" s="139"/>
      <c r="I3" s="140"/>
      <c r="J3" s="139"/>
      <c r="K3" s="139"/>
      <c r="L3" s="139"/>
      <c r="M3" s="139"/>
      <c r="N3" s="139"/>
      <c r="O3" s="139"/>
      <c r="P3" s="139"/>
      <c r="Q3" s="139"/>
      <c r="R3" s="139"/>
    </row>
    <row r="4" ht="15.0" customHeight="1">
      <c r="A4" s="24"/>
      <c r="B4" s="24"/>
      <c r="C4" s="24"/>
      <c r="D4" s="24"/>
      <c r="E4" s="24"/>
      <c r="F4" s="24"/>
      <c r="G4" s="24"/>
      <c r="H4" s="24"/>
      <c r="I4" s="141"/>
      <c r="J4" s="24"/>
      <c r="K4" s="24"/>
      <c r="L4" s="24"/>
      <c r="M4" s="24"/>
      <c r="N4" s="24"/>
      <c r="O4" s="24"/>
      <c r="P4" s="24"/>
      <c r="Q4" s="24"/>
      <c r="R4" s="24"/>
    </row>
    <row r="5" ht="26.25" customHeight="1">
      <c r="A5" s="24"/>
      <c r="B5" s="142" t="s">
        <v>64</v>
      </c>
      <c r="C5" s="143"/>
      <c r="D5" s="143"/>
      <c r="E5" s="143"/>
      <c r="F5" s="143"/>
      <c r="G5" s="24"/>
      <c r="H5" s="24"/>
      <c r="I5" s="142" t="s">
        <v>65</v>
      </c>
      <c r="J5" s="143"/>
      <c r="K5" s="143"/>
      <c r="L5" s="143"/>
      <c r="M5" s="143"/>
      <c r="N5" s="143"/>
      <c r="O5" s="143"/>
      <c r="P5" s="143"/>
      <c r="Q5" s="143"/>
      <c r="R5" s="24"/>
    </row>
    <row r="6">
      <c r="A6" s="24"/>
      <c r="B6" s="24"/>
      <c r="C6" s="24"/>
      <c r="D6" s="24"/>
      <c r="E6" s="24"/>
      <c r="F6" s="24"/>
      <c r="G6" s="24"/>
      <c r="H6" s="24"/>
      <c r="I6" s="141"/>
      <c r="J6" s="24"/>
      <c r="K6" s="24"/>
      <c r="L6" s="24"/>
      <c r="M6" s="24"/>
      <c r="N6" s="24"/>
      <c r="O6" s="24"/>
      <c r="P6" s="24"/>
      <c r="Q6" s="24"/>
      <c r="R6" s="24"/>
    </row>
    <row r="7" ht="21.0" customHeight="1">
      <c r="A7" s="24"/>
      <c r="B7" s="144" t="s">
        <v>66</v>
      </c>
      <c r="C7" s="145" t="s">
        <v>67</v>
      </c>
      <c r="D7" s="146" t="s">
        <v>68</v>
      </c>
      <c r="E7" s="24"/>
      <c r="F7" s="147" t="s">
        <v>69</v>
      </c>
      <c r="G7" s="24"/>
      <c r="H7" s="24"/>
      <c r="I7" s="141"/>
      <c r="J7" s="24"/>
      <c r="K7" s="24"/>
      <c r="L7" s="148" t="s">
        <v>66</v>
      </c>
      <c r="N7" s="149" t="s">
        <v>68</v>
      </c>
      <c r="P7" s="150" t="s">
        <v>69</v>
      </c>
      <c r="R7" s="24"/>
    </row>
    <row r="8" ht="16.5" customHeight="1">
      <c r="A8" s="24"/>
      <c r="B8" s="151">
        <f>L9</f>
        <v>0</v>
      </c>
      <c r="D8" s="152">
        <f>N9</f>
        <v>0</v>
      </c>
      <c r="E8" s="24"/>
      <c r="F8" s="153">
        <f>B8-D8</f>
        <v>0</v>
      </c>
      <c r="G8" s="24"/>
      <c r="H8" s="24"/>
      <c r="I8" s="141"/>
      <c r="J8" s="24"/>
      <c r="K8" s="24"/>
      <c r="L8" s="154" t="s">
        <v>70</v>
      </c>
      <c r="M8" s="155" t="s">
        <v>71</v>
      </c>
      <c r="N8" s="156" t="s">
        <v>70</v>
      </c>
      <c r="O8" s="157" t="s">
        <v>71</v>
      </c>
      <c r="P8" s="154" t="s">
        <v>70</v>
      </c>
      <c r="Q8" s="155" t="s">
        <v>71</v>
      </c>
      <c r="R8" s="24"/>
    </row>
    <row r="9">
      <c r="A9" s="24"/>
      <c r="B9" s="24"/>
      <c r="C9" s="24"/>
      <c r="D9" s="24"/>
      <c r="E9" s="24"/>
      <c r="F9" s="24"/>
      <c r="G9" s="24"/>
      <c r="H9" s="24"/>
      <c r="I9" s="141"/>
      <c r="J9" s="26"/>
      <c r="K9" s="26"/>
      <c r="L9" s="158">
        <f t="shared" ref="L9:Q9" si="1">SUM(L10:L13)</f>
        <v>0</v>
      </c>
      <c r="M9" s="159">
        <f t="shared" si="1"/>
        <v>0</v>
      </c>
      <c r="N9" s="160">
        <f t="shared" si="1"/>
        <v>0</v>
      </c>
      <c r="O9" s="161">
        <f t="shared" si="1"/>
        <v>0</v>
      </c>
      <c r="P9" s="162">
        <f t="shared" si="1"/>
        <v>0</v>
      </c>
      <c r="Q9" s="163">
        <f t="shared" si="1"/>
        <v>0</v>
      </c>
      <c r="R9" s="24"/>
    </row>
    <row r="10" ht="14.25" customHeight="1">
      <c r="A10" s="24"/>
      <c r="B10" s="24"/>
      <c r="C10" s="26"/>
      <c r="D10" s="24"/>
      <c r="E10" s="24"/>
      <c r="F10" s="24"/>
      <c r="G10" s="24"/>
      <c r="H10" s="24"/>
      <c r="I10" s="141"/>
      <c r="J10" s="38" t="s">
        <v>72</v>
      </c>
      <c r="K10" s="164"/>
      <c r="L10" s="165">
        <f t="shared" ref="L10:L13" si="2">SUMIFS($L$15:$L$29,$K$15:$K$29,$J10)</f>
        <v>0</v>
      </c>
      <c r="M10" s="166">
        <f t="shared" ref="M10:M13" si="3">IFERROR(L10/L$9,0)</f>
        <v>0</v>
      </c>
      <c r="N10" s="167">
        <f t="shared" ref="N10:N13" si="4">SUMIFS($N$15:$N$29,$K$15:$K$29,$J10)</f>
        <v>0</v>
      </c>
      <c r="O10" s="168">
        <f t="shared" ref="O10:O13" si="5">IFERROR(N10/N$9,0)</f>
        <v>0</v>
      </c>
      <c r="P10" s="169">
        <f t="shared" ref="P10:P13" si="6">L10-N10</f>
        <v>0</v>
      </c>
      <c r="Q10" s="166">
        <f t="shared" ref="Q10:Q13" si="7">IFERROR(P10/P$9,0)</f>
        <v>0</v>
      </c>
      <c r="R10" s="24"/>
    </row>
    <row r="11" ht="14.25" customHeight="1">
      <c r="A11" s="24"/>
      <c r="B11" s="24"/>
      <c r="C11" s="26"/>
      <c r="D11" s="26"/>
      <c r="E11" s="26"/>
      <c r="F11" s="24"/>
      <c r="G11" s="24"/>
      <c r="H11" s="24"/>
      <c r="I11" s="141"/>
      <c r="J11" s="50" t="s">
        <v>73</v>
      </c>
      <c r="K11" s="164"/>
      <c r="L11" s="170">
        <f t="shared" si="2"/>
        <v>0</v>
      </c>
      <c r="M11" s="171">
        <f t="shared" si="3"/>
        <v>0</v>
      </c>
      <c r="N11" s="42">
        <f t="shared" si="4"/>
        <v>0</v>
      </c>
      <c r="O11" s="172">
        <f t="shared" si="5"/>
        <v>0</v>
      </c>
      <c r="P11" s="173">
        <f t="shared" si="6"/>
        <v>0</v>
      </c>
      <c r="Q11" s="171">
        <f t="shared" si="7"/>
        <v>0</v>
      </c>
      <c r="R11" s="24"/>
    </row>
    <row r="12" ht="14.25" customHeight="1">
      <c r="A12" s="24"/>
      <c r="B12" s="24"/>
      <c r="C12" s="26"/>
      <c r="D12" s="26"/>
      <c r="E12" s="26"/>
      <c r="F12" s="24"/>
      <c r="G12" s="24"/>
      <c r="H12" s="24"/>
      <c r="I12" s="141"/>
      <c r="J12" s="50" t="s">
        <v>74</v>
      </c>
      <c r="K12" s="164"/>
      <c r="L12" s="170">
        <f t="shared" si="2"/>
        <v>0</v>
      </c>
      <c r="M12" s="171">
        <f t="shared" si="3"/>
        <v>0</v>
      </c>
      <c r="N12" s="42">
        <f t="shared" si="4"/>
        <v>0</v>
      </c>
      <c r="O12" s="172">
        <f t="shared" si="5"/>
        <v>0</v>
      </c>
      <c r="P12" s="173">
        <f t="shared" si="6"/>
        <v>0</v>
      </c>
      <c r="Q12" s="171">
        <f t="shared" si="7"/>
        <v>0</v>
      </c>
      <c r="R12" s="24"/>
    </row>
    <row r="13" ht="14.25" customHeight="1">
      <c r="A13" s="24"/>
      <c r="B13" s="24"/>
      <c r="C13" s="26"/>
      <c r="D13" s="26"/>
      <c r="E13" s="26"/>
      <c r="F13" s="24"/>
      <c r="G13" s="24"/>
      <c r="H13" s="24"/>
      <c r="I13" s="141"/>
      <c r="J13" s="50" t="s">
        <v>18</v>
      </c>
      <c r="K13" s="164"/>
      <c r="L13" s="170">
        <f t="shared" si="2"/>
        <v>0</v>
      </c>
      <c r="M13" s="171">
        <f t="shared" si="3"/>
        <v>0</v>
      </c>
      <c r="N13" s="42">
        <f t="shared" si="4"/>
        <v>0</v>
      </c>
      <c r="O13" s="172">
        <f t="shared" si="5"/>
        <v>0</v>
      </c>
      <c r="P13" s="173">
        <f t="shared" si="6"/>
        <v>0</v>
      </c>
      <c r="Q13" s="171">
        <f t="shared" si="7"/>
        <v>0</v>
      </c>
      <c r="R13" s="24"/>
    </row>
    <row r="14" ht="14.25" customHeight="1">
      <c r="A14" s="24"/>
      <c r="B14" s="24"/>
      <c r="C14" s="24"/>
      <c r="D14" s="25"/>
      <c r="E14" s="25"/>
      <c r="F14" s="24"/>
      <c r="G14" s="24"/>
      <c r="H14" s="24"/>
      <c r="I14" s="174" t="s">
        <v>20</v>
      </c>
      <c r="J14" s="175" t="s">
        <v>21</v>
      </c>
      <c r="K14" s="176"/>
      <c r="L14" s="177" t="s">
        <v>70</v>
      </c>
      <c r="M14" s="178" t="s">
        <v>71</v>
      </c>
      <c r="N14" s="179" t="s">
        <v>70</v>
      </c>
      <c r="O14" s="180" t="s">
        <v>71</v>
      </c>
      <c r="P14" s="177" t="s">
        <v>70</v>
      </c>
      <c r="Q14" s="178" t="s">
        <v>71</v>
      </c>
      <c r="R14" s="24"/>
    </row>
    <row r="15" ht="14.25" customHeight="1">
      <c r="A15" s="24"/>
      <c r="B15" s="24"/>
      <c r="C15" s="24"/>
      <c r="D15" s="25"/>
      <c r="E15" s="25"/>
      <c r="F15" s="24"/>
      <c r="G15" s="24"/>
      <c r="H15" s="24"/>
      <c r="I15" s="181" t="s">
        <v>29</v>
      </c>
      <c r="J15" s="182" t="s">
        <v>30</v>
      </c>
      <c r="K15" s="182" t="s">
        <v>29</v>
      </c>
      <c r="L15" s="183">
        <f>'Orçamento'!I15</f>
        <v>0</v>
      </c>
      <c r="M15" s="184">
        <f t="shared" ref="M15:M29" si="8">IFERROR(L15/L$9,0)</f>
        <v>0</v>
      </c>
      <c r="N15" s="43">
        <f>SUMIFS(Realizado!$J:$J,Realizado!$D:$D,'Orçado vs. Real'!J15)</f>
        <v>0</v>
      </c>
      <c r="O15" s="185">
        <f t="shared" ref="O15:O29" si="9">IFERROR(N15/N$9,0)</f>
        <v>0</v>
      </c>
      <c r="P15" s="186">
        <f t="shared" ref="P15:P29" si="10">L15-N15</f>
        <v>0</v>
      </c>
      <c r="Q15" s="184">
        <f t="shared" ref="Q15:Q29" si="11">IFERROR(P15/P$9,0)</f>
        <v>0</v>
      </c>
      <c r="R15" s="24"/>
    </row>
    <row r="16" ht="14.25" customHeight="1">
      <c r="A16" s="66"/>
      <c r="B16" s="66"/>
      <c r="C16" s="66"/>
      <c r="D16" s="66"/>
      <c r="E16" s="66"/>
      <c r="F16" s="66"/>
      <c r="G16" s="66"/>
      <c r="H16" s="66"/>
      <c r="I16" s="187"/>
      <c r="J16" s="44" t="s">
        <v>31</v>
      </c>
      <c r="K16" s="44" t="s">
        <v>29</v>
      </c>
      <c r="L16" s="188">
        <f>'Orçamento'!I16</f>
        <v>0</v>
      </c>
      <c r="M16" s="189">
        <f t="shared" si="8"/>
        <v>0</v>
      </c>
      <c r="N16" s="190">
        <f>SUMIFS(Realizado!$J:$J,Realizado!$D:$D,'Orçado vs. Real'!J16)</f>
        <v>0</v>
      </c>
      <c r="O16" s="191">
        <f t="shared" si="9"/>
        <v>0</v>
      </c>
      <c r="P16" s="192">
        <f t="shared" si="10"/>
        <v>0</v>
      </c>
      <c r="Q16" s="189">
        <f t="shared" si="11"/>
        <v>0</v>
      </c>
      <c r="R16" s="66"/>
    </row>
    <row r="17" ht="14.25" customHeight="1">
      <c r="A17" s="24"/>
      <c r="B17" s="24"/>
      <c r="C17" s="24"/>
      <c r="D17" s="25"/>
      <c r="E17" s="25"/>
      <c r="F17" s="24"/>
      <c r="G17" s="24"/>
      <c r="H17" s="24"/>
      <c r="I17" s="187"/>
      <c r="J17" s="182" t="str">
        <f>'Orçamento'!$C$17</f>
        <v>Combustível (diária)</v>
      </c>
      <c r="K17" s="182" t="s">
        <v>29</v>
      </c>
      <c r="L17" s="183">
        <f>'Orçamento'!I17</f>
        <v>0</v>
      </c>
      <c r="M17" s="184">
        <f t="shared" si="8"/>
        <v>0</v>
      </c>
      <c r="N17" s="43">
        <f>SUMIFS(Realizado!$J:$J,Realizado!$D:$D,'Orçado vs. Real'!J17)</f>
        <v>0</v>
      </c>
      <c r="O17" s="185">
        <f t="shared" si="9"/>
        <v>0</v>
      </c>
      <c r="P17" s="186">
        <f t="shared" si="10"/>
        <v>0</v>
      </c>
      <c r="Q17" s="184">
        <f t="shared" si="11"/>
        <v>0</v>
      </c>
      <c r="R17" s="24"/>
    </row>
    <row r="18" ht="14.25" customHeight="1">
      <c r="A18" s="24"/>
      <c r="B18" s="24"/>
      <c r="C18" s="24"/>
      <c r="D18" s="25"/>
      <c r="E18" s="25"/>
      <c r="F18" s="24"/>
      <c r="G18" s="24"/>
      <c r="H18" s="24"/>
      <c r="I18" s="187"/>
      <c r="J18" s="44" t="s">
        <v>33</v>
      </c>
      <c r="K18" s="44" t="s">
        <v>29</v>
      </c>
      <c r="L18" s="188">
        <f>'Orçamento'!I18</f>
        <v>0</v>
      </c>
      <c r="M18" s="189">
        <f t="shared" si="8"/>
        <v>0</v>
      </c>
      <c r="N18" s="190">
        <f>SUMIFS(Realizado!$J:$J,Realizado!$D:$D,'Orçado vs. Real'!J18)</f>
        <v>0</v>
      </c>
      <c r="O18" s="191">
        <f t="shared" si="9"/>
        <v>0</v>
      </c>
      <c r="P18" s="192">
        <f t="shared" si="10"/>
        <v>0</v>
      </c>
      <c r="Q18" s="189">
        <f t="shared" si="11"/>
        <v>0</v>
      </c>
      <c r="R18" s="24"/>
    </row>
    <row r="19" ht="14.25" customHeight="1">
      <c r="A19" s="24"/>
      <c r="B19" s="24"/>
      <c r="C19" s="24"/>
      <c r="D19" s="25"/>
      <c r="E19" s="25"/>
      <c r="F19" s="24"/>
      <c r="G19" s="24"/>
      <c r="H19" s="24"/>
      <c r="I19" s="187"/>
      <c r="J19" s="47" t="s">
        <v>34</v>
      </c>
      <c r="K19" s="47" t="s">
        <v>29</v>
      </c>
      <c r="L19" s="193">
        <f>'Orçamento'!I19</f>
        <v>0</v>
      </c>
      <c r="M19" s="194">
        <f t="shared" si="8"/>
        <v>0</v>
      </c>
      <c r="N19" s="195">
        <f>SUMIFS(Realizado!$J:$J,Realizado!$D:$D,'Orçado vs. Real'!J19)</f>
        <v>0</v>
      </c>
      <c r="O19" s="196">
        <f t="shared" si="9"/>
        <v>0</v>
      </c>
      <c r="P19" s="197">
        <f t="shared" si="10"/>
        <v>0</v>
      </c>
      <c r="Q19" s="194">
        <f t="shared" si="11"/>
        <v>0</v>
      </c>
      <c r="R19" s="24"/>
    </row>
    <row r="20" ht="14.25" customHeight="1">
      <c r="A20" s="24"/>
      <c r="B20" s="24"/>
      <c r="C20" s="24"/>
      <c r="D20" s="25"/>
      <c r="E20" s="25"/>
      <c r="F20" s="24"/>
      <c r="G20" s="24"/>
      <c r="H20" s="24"/>
      <c r="I20" s="198"/>
      <c r="J20" s="199" t="s">
        <v>75</v>
      </c>
      <c r="K20" s="199" t="s">
        <v>29</v>
      </c>
      <c r="L20" s="200">
        <f>'Orçamento'!I20</f>
        <v>0</v>
      </c>
      <c r="M20" s="201">
        <f t="shared" si="8"/>
        <v>0</v>
      </c>
      <c r="N20" s="202">
        <f>SUMIFS(Realizado!$J:$J,Realizado!$D:$D,'Orçado vs. Real'!J20)</f>
        <v>0</v>
      </c>
      <c r="O20" s="203">
        <f t="shared" si="9"/>
        <v>0</v>
      </c>
      <c r="P20" s="204">
        <f t="shared" si="10"/>
        <v>0</v>
      </c>
      <c r="Q20" s="201">
        <f t="shared" si="11"/>
        <v>0</v>
      </c>
      <c r="R20" s="24"/>
    </row>
    <row r="21" ht="14.25" customHeight="1">
      <c r="A21" s="24"/>
      <c r="B21" s="24"/>
      <c r="C21" s="24"/>
      <c r="D21" s="25"/>
      <c r="E21" s="25"/>
      <c r="F21" s="24"/>
      <c r="G21" s="24"/>
      <c r="H21" s="24"/>
      <c r="I21" s="181" t="s">
        <v>36</v>
      </c>
      <c r="J21" s="182" t="s">
        <v>76</v>
      </c>
      <c r="K21" s="182" t="s">
        <v>36</v>
      </c>
      <c r="L21" s="183">
        <f>'Orçamento'!I21</f>
        <v>0</v>
      </c>
      <c r="M21" s="184">
        <f t="shared" si="8"/>
        <v>0</v>
      </c>
      <c r="N21" s="43">
        <f>SUMIFS(Realizado!$J:$J,Realizado!$D:$D,'Orçado vs. Real'!J21)</f>
        <v>0</v>
      </c>
      <c r="O21" s="185">
        <f t="shared" si="9"/>
        <v>0</v>
      </c>
      <c r="P21" s="186">
        <f t="shared" si="10"/>
        <v>0</v>
      </c>
      <c r="Q21" s="184">
        <f t="shared" si="11"/>
        <v>0</v>
      </c>
      <c r="R21" s="24"/>
    </row>
    <row r="22" ht="14.25" customHeight="1">
      <c r="A22" s="24"/>
      <c r="B22" s="24"/>
      <c r="C22" s="24"/>
      <c r="D22" s="25"/>
      <c r="E22" s="25"/>
      <c r="F22" s="24"/>
      <c r="G22" s="24"/>
      <c r="H22" s="24"/>
      <c r="I22" s="187"/>
      <c r="J22" s="44" t="s">
        <v>38</v>
      </c>
      <c r="K22" s="44" t="s">
        <v>36</v>
      </c>
      <c r="L22" s="188">
        <f>'Orçamento'!I22</f>
        <v>0</v>
      </c>
      <c r="M22" s="189">
        <f t="shared" si="8"/>
        <v>0</v>
      </c>
      <c r="N22" s="190">
        <f>SUMIFS(Realizado!$J:$J,Realizado!$D:$D,'Orçado vs. Real'!J22)</f>
        <v>0</v>
      </c>
      <c r="O22" s="191">
        <f t="shared" si="9"/>
        <v>0</v>
      </c>
      <c r="P22" s="192">
        <f t="shared" si="10"/>
        <v>0</v>
      </c>
      <c r="Q22" s="189">
        <f t="shared" si="11"/>
        <v>0</v>
      </c>
      <c r="R22" s="24"/>
    </row>
    <row r="23" ht="14.25" customHeight="1">
      <c r="A23" s="24"/>
      <c r="B23" s="24"/>
      <c r="C23" s="24"/>
      <c r="D23" s="25"/>
      <c r="E23" s="25"/>
      <c r="F23" s="24"/>
      <c r="G23" s="24"/>
      <c r="H23" s="24"/>
      <c r="I23" s="187"/>
      <c r="J23" s="182" t="s">
        <v>39</v>
      </c>
      <c r="K23" s="182" t="s">
        <v>40</v>
      </c>
      <c r="L23" s="183">
        <f>'Orçamento'!I23</f>
        <v>0</v>
      </c>
      <c r="M23" s="184">
        <f t="shared" si="8"/>
        <v>0</v>
      </c>
      <c r="N23" s="43">
        <f>SUMIFS(Realizado!$J:$J,Realizado!$D:$D,'Orçado vs. Real'!J23)</f>
        <v>0</v>
      </c>
      <c r="O23" s="185">
        <f t="shared" si="9"/>
        <v>0</v>
      </c>
      <c r="P23" s="186">
        <f t="shared" si="10"/>
        <v>0</v>
      </c>
      <c r="Q23" s="184">
        <f t="shared" si="11"/>
        <v>0</v>
      </c>
      <c r="R23" s="24"/>
    </row>
    <row r="24" ht="14.25" customHeight="1">
      <c r="A24" s="24"/>
      <c r="B24" s="24"/>
      <c r="C24" s="24"/>
      <c r="D24" s="25"/>
      <c r="E24" s="25"/>
      <c r="F24" s="24"/>
      <c r="G24" s="24"/>
      <c r="H24" s="24"/>
      <c r="I24" s="205" t="s">
        <v>40</v>
      </c>
      <c r="J24" s="206" t="s">
        <v>41</v>
      </c>
      <c r="K24" s="206" t="s">
        <v>40</v>
      </c>
      <c r="L24" s="207">
        <f>'Orçamento'!I24</f>
        <v>0</v>
      </c>
      <c r="M24" s="208">
        <f t="shared" si="8"/>
        <v>0</v>
      </c>
      <c r="N24" s="209">
        <f>SUMIFS(Realizado!$J:$J,Realizado!$D:$D,'Orçado vs. Real'!J24)</f>
        <v>0</v>
      </c>
      <c r="O24" s="210">
        <f t="shared" si="9"/>
        <v>0</v>
      </c>
      <c r="P24" s="211">
        <f t="shared" si="10"/>
        <v>0</v>
      </c>
      <c r="Q24" s="208">
        <f t="shared" si="11"/>
        <v>0</v>
      </c>
      <c r="R24" s="24"/>
    </row>
    <row r="25" ht="14.25" customHeight="1">
      <c r="A25" s="24"/>
      <c r="B25" s="24"/>
      <c r="C25" s="24"/>
      <c r="D25" s="25"/>
      <c r="E25" s="25"/>
      <c r="F25" s="24"/>
      <c r="G25" s="24"/>
      <c r="H25" s="24"/>
      <c r="I25" s="187"/>
      <c r="J25" s="44" t="s">
        <v>42</v>
      </c>
      <c r="K25" s="44" t="s">
        <v>40</v>
      </c>
      <c r="L25" s="188">
        <f>'Orçamento'!I25</f>
        <v>0</v>
      </c>
      <c r="M25" s="189">
        <f t="shared" si="8"/>
        <v>0</v>
      </c>
      <c r="N25" s="190">
        <f>SUMIFS(Realizado!$J:$J,Realizado!$D:$D,'Orçado vs. Real'!J25)</f>
        <v>0</v>
      </c>
      <c r="O25" s="191">
        <f t="shared" si="9"/>
        <v>0</v>
      </c>
      <c r="P25" s="192">
        <f t="shared" si="10"/>
        <v>0</v>
      </c>
      <c r="Q25" s="189">
        <f t="shared" si="11"/>
        <v>0</v>
      </c>
      <c r="R25" s="24"/>
    </row>
    <row r="26" ht="14.25" customHeight="1">
      <c r="A26" s="24"/>
      <c r="B26" s="212" t="s">
        <v>66</v>
      </c>
      <c r="D26" s="213">
        <f>B8</f>
        <v>0</v>
      </c>
      <c r="E26" s="214"/>
      <c r="F26" s="214">
        <v>0.0</v>
      </c>
      <c r="G26" s="213">
        <f t="shared" ref="G26:G27" si="12">D26</f>
        <v>0</v>
      </c>
      <c r="H26" s="43"/>
      <c r="I26" s="198"/>
      <c r="J26" s="199" t="s">
        <v>43</v>
      </c>
      <c r="K26" s="199" t="s">
        <v>40</v>
      </c>
      <c r="L26" s="200">
        <f>'Orçamento'!I26</f>
        <v>0</v>
      </c>
      <c r="M26" s="201">
        <f t="shared" si="8"/>
        <v>0</v>
      </c>
      <c r="N26" s="202">
        <f>SUMIFS(Realizado!$J:$J,Realizado!$D:$D,'Orçado vs. Real'!J26)</f>
        <v>0</v>
      </c>
      <c r="O26" s="203">
        <f t="shared" si="9"/>
        <v>0</v>
      </c>
      <c r="P26" s="204">
        <f t="shared" si="10"/>
        <v>0</v>
      </c>
      <c r="Q26" s="201">
        <f t="shared" si="11"/>
        <v>0</v>
      </c>
      <c r="R26" s="24"/>
    </row>
    <row r="27" ht="14.25" customHeight="1">
      <c r="A27" s="24"/>
      <c r="B27" s="215" t="s">
        <v>68</v>
      </c>
      <c r="D27" s="216">
        <f>D8</f>
        <v>0</v>
      </c>
      <c r="E27" s="217"/>
      <c r="F27" s="217">
        <v>0.0</v>
      </c>
      <c r="G27" s="216">
        <f t="shared" si="12"/>
        <v>0</v>
      </c>
      <c r="H27" s="43"/>
      <c r="I27" s="218" t="s">
        <v>18</v>
      </c>
      <c r="J27" s="182" t="s">
        <v>44</v>
      </c>
      <c r="K27" s="182" t="s">
        <v>18</v>
      </c>
      <c r="L27" s="183">
        <f>'Orçamento'!I27</f>
        <v>0</v>
      </c>
      <c r="M27" s="184">
        <f t="shared" si="8"/>
        <v>0</v>
      </c>
      <c r="N27" s="43">
        <f>SUMIFS(Realizado!$J:$J,Realizado!$D:$D,'Orçado vs. Real'!J27)</f>
        <v>0</v>
      </c>
      <c r="O27" s="185">
        <f t="shared" si="9"/>
        <v>0</v>
      </c>
      <c r="P27" s="186">
        <f t="shared" si="10"/>
        <v>0</v>
      </c>
      <c r="Q27" s="184">
        <f t="shared" si="11"/>
        <v>0</v>
      </c>
      <c r="R27" s="24"/>
    </row>
    <row r="28" ht="14.25" customHeight="1">
      <c r="A28" s="24"/>
      <c r="B28" s="219" t="s">
        <v>69</v>
      </c>
      <c r="D28" s="220">
        <f>F8</f>
        <v>0</v>
      </c>
      <c r="E28" s="24"/>
      <c r="F28" s="43">
        <f>IF(G26&gt;G27,G27,G26)</f>
        <v>0</v>
      </c>
      <c r="G28" s="220">
        <f>ABS(D28)</f>
        <v>0</v>
      </c>
      <c r="H28" s="220"/>
      <c r="I28" s="221"/>
      <c r="J28" s="44" t="s">
        <v>45</v>
      </c>
      <c r="K28" s="44" t="s">
        <v>18</v>
      </c>
      <c r="L28" s="188">
        <f>'Orçamento'!I28</f>
        <v>0</v>
      </c>
      <c r="M28" s="189">
        <f t="shared" si="8"/>
        <v>0</v>
      </c>
      <c r="N28" s="190">
        <f>SUMIFS(Realizado!$J:$J,Realizado!$D:$D,'Orçado vs. Real'!J28)</f>
        <v>0</v>
      </c>
      <c r="O28" s="191">
        <f t="shared" si="9"/>
        <v>0</v>
      </c>
      <c r="P28" s="192">
        <f t="shared" si="10"/>
        <v>0</v>
      </c>
      <c r="Q28" s="189">
        <f t="shared" si="11"/>
        <v>0</v>
      </c>
      <c r="R28" s="24"/>
    </row>
    <row r="29" ht="14.25" customHeight="1">
      <c r="A29" s="24"/>
      <c r="B29" s="24"/>
      <c r="C29" s="24"/>
      <c r="D29" s="24"/>
      <c r="E29" s="24"/>
      <c r="F29" s="24"/>
      <c r="G29" s="24"/>
      <c r="H29" s="24"/>
      <c r="I29" s="222"/>
      <c r="J29" s="223" t="s">
        <v>46</v>
      </c>
      <c r="K29" s="224" t="s">
        <v>18</v>
      </c>
      <c r="L29" s="225">
        <f>'Orçamento'!I29</f>
        <v>0</v>
      </c>
      <c r="M29" s="226">
        <f t="shared" si="8"/>
        <v>0</v>
      </c>
      <c r="N29" s="227">
        <f>SUMIFS(Realizado!$J:$J,Realizado!$D:$D,'Orçado vs. Real'!J29)</f>
        <v>0</v>
      </c>
      <c r="O29" s="228">
        <f t="shared" si="9"/>
        <v>0</v>
      </c>
      <c r="P29" s="229">
        <f t="shared" si="10"/>
        <v>0</v>
      </c>
      <c r="Q29" s="226">
        <f t="shared" si="11"/>
        <v>0</v>
      </c>
      <c r="R29" s="24"/>
    </row>
    <row r="30" ht="14.25" customHeight="1">
      <c r="A30" s="24"/>
      <c r="B30" s="24"/>
      <c r="C30" s="24"/>
      <c r="D30" s="25"/>
      <c r="E30" s="25"/>
      <c r="F30" s="24"/>
      <c r="G30" s="24"/>
      <c r="H30" s="24"/>
      <c r="I30" s="141"/>
      <c r="J30" s="24"/>
      <c r="K30" s="24"/>
      <c r="L30" s="24"/>
      <c r="M30" s="24"/>
      <c r="N30" s="24"/>
      <c r="O30" s="24"/>
      <c r="P30" s="24"/>
      <c r="Q30" s="24"/>
      <c r="R30" s="24"/>
    </row>
  </sheetData>
  <mergeCells count="10">
    <mergeCell ref="B26:C26"/>
    <mergeCell ref="B27:C27"/>
    <mergeCell ref="B28:C28"/>
    <mergeCell ref="D2:H2"/>
    <mergeCell ref="B5:F5"/>
    <mergeCell ref="I5:Q5"/>
    <mergeCell ref="C7:C8"/>
    <mergeCell ref="L7:M7"/>
    <mergeCell ref="N7:O7"/>
    <mergeCell ref="P7:Q7"/>
  </mergeCells>
  <printOptions/>
  <pageMargins bottom="0.787401575" footer="0.0" header="0.0" left="0.511811024" right="0.511811024" top="0.7874015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2018-05-31T17:12:33Z</dcterms:created>
  <dc:creator>Yanick Gudim</dc:creator>
</cp:coreProperties>
</file>